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52" windowWidth="28476" windowHeight="12108" activeTab="1"/>
  </bookViews>
  <sheets>
    <sheet name="Rekapitulace stavby" sheetId="1" r:id="rId1"/>
    <sheet name="2026_a - Výstavba hudební..." sheetId="2" r:id="rId2"/>
  </sheets>
  <definedNames>
    <definedName name="_xlnm._FilterDatabase" localSheetId="1" hidden="1">'2026_a - Výstavba hudební...'!$C$75:$K$85</definedName>
    <definedName name="_xlnm.Print_Titles" localSheetId="1">'2026_a - Výstavba hudební...'!$75:$75</definedName>
    <definedName name="_xlnm.Print_Titles" localSheetId="0">'Rekapitulace stavby'!$52:$52</definedName>
    <definedName name="_xlnm.Print_Area" localSheetId="1">'2026_a - Výstavba hudební...'!$C$65:$J$85</definedName>
    <definedName name="_xlnm.Print_Area" localSheetId="0">'Rekapitulace stavby'!$D$4:$AO$36,'Rekapitulace stavby'!$C$42:$AQ$56</definedName>
  </definedNames>
  <calcPr calcId="124519"/>
</workbook>
</file>

<file path=xl/calcChain.xml><?xml version="1.0" encoding="utf-8"?>
<calcChain xmlns="http://schemas.openxmlformats.org/spreadsheetml/2006/main">
  <c r="J35" i="2"/>
  <c r="J34"/>
  <c r="AY55" i="1" s="1"/>
  <c r="J33" i="2"/>
  <c r="AX55" i="1"/>
  <c r="BI83" i="2"/>
  <c r="BH83"/>
  <c r="BG83"/>
  <c r="BF83"/>
  <c r="T83"/>
  <c r="T82" s="1"/>
  <c r="R83"/>
  <c r="R82" s="1"/>
  <c r="P83"/>
  <c r="P82" s="1"/>
  <c r="BI79"/>
  <c r="BH79"/>
  <c r="BG79"/>
  <c r="BF79"/>
  <c r="T79"/>
  <c r="T78" s="1"/>
  <c r="R79"/>
  <c r="R78" s="1"/>
  <c r="R77" s="1"/>
  <c r="R76" s="1"/>
  <c r="P79"/>
  <c r="P78" s="1"/>
  <c r="P77" s="1"/>
  <c r="P76" s="1"/>
  <c r="AU55" i="1" s="1"/>
  <c r="AU54" s="1"/>
  <c r="J73" i="2"/>
  <c r="F72"/>
  <c r="F70"/>
  <c r="E68"/>
  <c r="J51"/>
  <c r="F50"/>
  <c r="F48"/>
  <c r="E46"/>
  <c r="J19"/>
  <c r="E19"/>
  <c r="J50" s="1"/>
  <c r="J18"/>
  <c r="J16"/>
  <c r="E16"/>
  <c r="F73" s="1"/>
  <c r="J15"/>
  <c r="J10"/>
  <c r="J70"/>
  <c r="L50" i="1"/>
  <c r="AM50"/>
  <c r="AM49"/>
  <c r="L49"/>
  <c r="AM47"/>
  <c r="L47"/>
  <c r="L45"/>
  <c r="L44"/>
  <c r="AS54"/>
  <c r="J32" i="2"/>
  <c r="BK83"/>
  <c r="J79"/>
  <c r="F33"/>
  <c r="F34"/>
  <c r="F35"/>
  <c r="J83"/>
  <c r="BK79"/>
  <c r="F32"/>
  <c r="T77" l="1"/>
  <c r="T76" s="1"/>
  <c r="J48"/>
  <c r="F51"/>
  <c r="J72"/>
  <c r="BE79"/>
  <c r="BA55" i="1"/>
  <c r="BB55"/>
  <c r="AW55"/>
  <c r="BC55"/>
  <c r="BC54" s="1"/>
  <c r="W32" s="1"/>
  <c r="BE83" i="2"/>
  <c r="BK78"/>
  <c r="J78" s="1"/>
  <c r="J57" s="1"/>
  <c r="BD55" i="1"/>
  <c r="BD54" s="1"/>
  <c r="W33" s="1"/>
  <c r="BK82" i="2"/>
  <c r="J82" s="1"/>
  <c r="J58" s="1"/>
  <c r="BA54" i="1"/>
  <c r="AW54" s="1"/>
  <c r="AK30" s="1"/>
  <c r="BB54"/>
  <c r="W31" s="1"/>
  <c r="BK77" i="2" l="1"/>
  <c r="BK76" s="1"/>
  <c r="J76" s="1"/>
  <c r="J28" s="1"/>
  <c r="AG55" i="1" s="1"/>
  <c r="AG54" s="1"/>
  <c r="AX54"/>
  <c r="W30"/>
  <c r="J31" i="2"/>
  <c r="AV55" i="1" s="1"/>
  <c r="AT55" s="1"/>
  <c r="AY54"/>
  <c r="F31" i="2"/>
  <c r="AZ55" i="1" s="1"/>
  <c r="AZ54" s="1"/>
  <c r="W29" s="1"/>
  <c r="J37" i="2" l="1"/>
  <c r="J77"/>
  <c r="J56" s="1"/>
  <c r="AN55" i="1"/>
  <c r="J55" i="2"/>
  <c r="AV54" i="1"/>
  <c r="AK29" s="1"/>
  <c r="AK26"/>
  <c r="AK35" l="1"/>
  <c r="AT54"/>
  <c r="AN54" l="1"/>
</calcChain>
</file>

<file path=xl/sharedStrings.xml><?xml version="1.0" encoding="utf-8"?>
<sst xmlns="http://schemas.openxmlformats.org/spreadsheetml/2006/main" count="295" uniqueCount="122">
  <si>
    <t>Export Komplet</t>
  </si>
  <si>
    <t>VZ</t>
  </si>
  <si>
    <t>2.0</t>
  </si>
  <si>
    <t/>
  </si>
  <si>
    <t>False</t>
  </si>
  <si>
    <t>{5746757b-3066-4b66-8e2c-cded0c84b7a5}</t>
  </si>
  <si>
    <t>&gt;&gt;  skryté sloupce  &lt;&lt;</t>
  </si>
  <si>
    <t>0,01</t>
  </si>
  <si>
    <t>21</t>
  </si>
  <si>
    <t>12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</si>
  <si>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</si>
  <si>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</si>
  <si>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</si>
  <si>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</si>
  <si>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</si>
  <si>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2026_a</t>
  </si>
  <si>
    <t>Měnit lze pouze buňky se žlutým podbarvením!_x000D_
_x000D_
1) v Rekapitulaci stavby vyplňte údaje o Účastníkovi (přenesou se do ostatních sestav i v jiných listech)_x000D_
_x000D_
2) na vybraných listech vyplňte v sestavě Soupis prací ceny u položek</t>
  </si>
  <si>
    <t>Stavba:</t>
  </si>
  <si>
    <t>Výstavba hudebního altánu v zámeckém parku Petrohrad</t>
  </si>
  <si>
    <t>KSO:</t>
  </si>
  <si>
    <t>CC-CZ:</t>
  </si>
  <si>
    <t>Místo:</t>
  </si>
  <si>
    <t>Petrohrad</t>
  </si>
  <si>
    <t>Datum:</t>
  </si>
  <si>
    <t>9. 1. 2026</t>
  </si>
  <si>
    <t>Zadavatel:</t>
  </si>
  <si>
    <t>IČ:</t>
  </si>
  <si>
    <t xml:space="preserve">Pavel Šilhánek </t>
  </si>
  <si>
    <t>DIČ:</t>
  </si>
  <si>
    <t>Účastník:</t>
  </si>
  <si>
    <t>Vyplň údaj</t>
  </si>
  <si>
    <t>True</t>
  </si>
  <si>
    <t>Projektant:</t>
  </si>
  <si>
    <t xml:space="preserve"> </t>
  </si>
  <si>
    <t>Zpracovatel:</t>
  </si>
  <si>
    <t>Ing. Václav Rajn</t>
  </si>
  <si>
    <t>Poznámka:</t>
  </si>
  <si>
    <t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webu podminky.urs.cz.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</si>
  <si>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</si>
  <si>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</si>
  <si>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</si>
  <si>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</si>
  <si>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</si>
  <si>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</si>
  <si>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</si>
  <si>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</si>
  <si>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</si>
  <si>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</si>
  <si>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</si>
  <si>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</si>
  <si>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</si>
  <si>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</si>
  <si>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</si>
  <si>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</si>
  <si>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</si>
  <si>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</si>
  <si>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</si>
  <si>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</si>
  <si>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</si>
  <si>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</si>
  <si>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</si>
  <si>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</si>
  <si>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</si>
  <si>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</si>
  <si>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</si>
  <si>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</si>
  <si>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</si>
  <si>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</si>
  <si>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</si>
  <si>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</si>
  <si>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stavby celkem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</si>
  <si>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</si>
  <si>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</si>
  <si>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</si>
  <si>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</si>
  <si>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</si>
  <si>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</si>
  <si>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</si>
  <si>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</si>
  <si>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2</t>
  </si>
  <si>
    <t>KRYCÍ LIST SOUPISU PRACÍ</t>
  </si>
  <si>
    <t>REKAPITULACE ČLENĚNÍ SOUPISU PRACÍ</t>
  </si>
  <si>
    <t>Kód dílu - Popis</t>
  </si>
  <si>
    <t>Cena celkem [CZK]</t>
  </si>
  <si>
    <t>-1</t>
  </si>
  <si>
    <t>PSV - Práce a dodávky PSV</t>
  </si>
  <si>
    <t xml:space="preserve">    762 - Konstrukce tesařské</t>
  </si>
  <si>
    <t xml:space="preserve">    998 - Přesun hmot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</si>
  <si>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</si>
  <si>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</si>
  <si>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</si>
  <si>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</si>
  <si>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</si>
  <si>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</si>
  <si>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</si>
  <si>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</si>
  <si>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</si>
  <si>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</si>
  <si>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</si>
  <si>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</si>
  <si>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</si>
  <si>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PSV</t>
  </si>
  <si>
    <t>Práce a dodávky PSV</t>
  </si>
  <si>
    <t>ROZPOCET</t>
  </si>
  <si>
    <t>762</t>
  </si>
  <si>
    <t>Konstrukce tesařské</t>
  </si>
  <si>
    <t>K</t>
  </si>
  <si>
    <t>76271312R</t>
  </si>
  <si>
    <t>D+M dřevěné konstrukce hudebního altánu vč. povrchové úpravy nátěrem a střešní krytiny z TiZn plechu</t>
  </si>
  <si>
    <t>kpl</t>
  </si>
  <si>
    <t>16</t>
  </si>
  <si>
    <t>-1653019208</t>
  </si>
  <si>
    <t>P</t>
  </si>
  <si>
    <t xml:space="preserve">Poznámka k položce:_x000D_
Zpracování a dimenze jednotlivých prvků dle vlastního návrhu zhotovitele vypracovaného na základě dobové fotografie za současné konzultace návrhu s dohlížejícími orgány památkové péče. Půdorysné rozměry zhotovitel přizpůsobí skutečnému stavu existujícího žulového základu altánu na základě vlastního zaměření ._x000D_
_x000D_
Specifikace:_x000D_
• osmiúhelníkový půdorys konstrukce altánu _x000D_
• stanová střecha_x000D_
• materiál dub_x000D_
• povrchová úprava nátěrem sysntetickou lazurou (odstín dle požadavku investora, resp. orgánů památkové péče)_x000D_
• střešní krytina z hladkých lakovaných plechů TiZn (odstín dle požadavku investora, resp. orgánů památkové péče)_x000D_
• bez podlahy, podlaha tvořena existujícím žulovým základem _x000D_
</t>
  </si>
  <si>
    <t>VV</t>
  </si>
  <si>
    <t>998</t>
  </si>
  <si>
    <t>Přesun hmot</t>
  </si>
  <si>
    <t>99876210R</t>
  </si>
  <si>
    <t>Přesun hmot tonážní pro kce tesařské v objektech v do 6 m</t>
  </si>
  <si>
    <t>-1815558115</t>
  </si>
  <si>
    <t>Poznámka k položce:_x000D_
Náklady spojené s dopravou konstrukce na místo stavby</t>
  </si>
  <si>
    <t>Historický altán - Park Petrohrad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</si>
</sst>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3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7"/>
      <color rgb="FF969696"/>
      <name val="Arial CE"/>
    </font>
    <font>
      <u/>
      <sz val="11"/>
      <color theme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202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5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19" fillId="5" borderId="8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" fontId="21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7" fillId="0" borderId="14" xfId="0" applyNumberFormat="1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166" fontId="17" fillId="0" borderId="0" xfId="0" applyNumberFormat="1" applyFont="1" applyBorder="1" applyAlignment="1">
      <alignment vertical="center"/>
    </xf>
    <xf numFmtId="4" fontId="1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5" fillId="0" borderId="19" xfId="0" applyNumberFormat="1" applyFont="1" applyBorder="1" applyAlignment="1">
      <alignment vertical="center"/>
    </xf>
    <xf numFmtId="4" fontId="25" fillId="0" borderId="20" xfId="0" applyNumberFormat="1" applyFont="1" applyBorder="1" applyAlignment="1">
      <alignment vertical="center"/>
    </xf>
    <xf numFmtId="166" fontId="25" fillId="0" borderId="20" xfId="0" applyNumberFormat="1" applyFont="1" applyBorder="1" applyAlignment="1">
      <alignment vertical="center"/>
    </xf>
    <xf numFmtId="4" fontId="25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19" fillId="5" borderId="0" xfId="0" applyFont="1" applyFill="1" applyAlignment="1">
      <alignment horizontal="left" vertical="center"/>
    </xf>
    <xf numFmtId="0" fontId="19" fillId="5" borderId="0" xfId="0" applyFont="1" applyFill="1" applyAlignment="1">
      <alignment horizontal="right" vertical="center"/>
    </xf>
    <xf numFmtId="0" fontId="27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8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1" fillId="0" borderId="0" xfId="0" applyNumberFormat="1" applyFont="1" applyAlignment="1"/>
    <xf numFmtId="166" fontId="28" fillId="0" borderId="12" xfId="0" applyNumberFormat="1" applyFont="1" applyBorder="1" applyAlignment="1"/>
    <xf numFmtId="166" fontId="28" fillId="0" borderId="13" xfId="0" applyNumberFormat="1" applyFont="1" applyBorder="1" applyAlignment="1"/>
    <xf numFmtId="4" fontId="29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9" fillId="0" borderId="22" xfId="0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Border="1" applyAlignment="1" applyProtection="1">
      <alignment vertical="center"/>
      <protection locked="0"/>
    </xf>
    <xf numFmtId="4" fontId="19" fillId="3" borderId="22" xfId="0" applyNumberFormat="1" applyFont="1" applyFill="1" applyBorder="1" applyAlignment="1" applyProtection="1">
      <alignment vertical="center"/>
      <protection locked="0"/>
    </xf>
    <xf numFmtId="4" fontId="19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0" fillId="3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>
      <alignment horizontal="center" vertical="center"/>
    </xf>
    <xf numFmtId="166" fontId="20" fillId="0" borderId="0" xfId="0" applyNumberFormat="1" applyFont="1" applyBorder="1" applyAlignment="1">
      <alignment vertical="center"/>
    </xf>
    <xf numFmtId="166" fontId="20" fillId="0" borderId="15" xfId="0" applyNumberFormat="1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0" fillId="0" borderId="0" xfId="0" applyFont="1" applyAlignment="1">
      <alignment horizontal="left" vertical="center"/>
    </xf>
    <xf numFmtId="0" fontId="31" fillId="0" borderId="0" xfId="0" applyFont="1" applyAlignment="1">
      <alignment vertical="center" wrapText="1"/>
    </xf>
    <xf numFmtId="0" fontId="0" fillId="0" borderId="0" xfId="0" applyFont="1" applyAlignment="1" applyProtection="1">
      <alignment vertical="center"/>
      <protection locked="0"/>
    </xf>
    <xf numFmtId="0" fontId="0" fillId="0" borderId="14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167" fontId="9" fillId="0" borderId="0" xfId="0" applyNumberFormat="1" applyFont="1" applyAlignment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14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14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5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6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9" fillId="5" borderId="6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left" vertical="center"/>
    </xf>
    <xf numFmtId="0" fontId="19" fillId="5" borderId="7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right" vertical="center"/>
    </xf>
    <xf numFmtId="4" fontId="24" fillId="0" borderId="0" xfId="0" applyNumberFormat="1" applyFont="1" applyAlignment="1">
      <alignment vertical="center"/>
    </xf>
    <xf numFmtId="0" fontId="24" fillId="0" borderId="0" xfId="0" applyFont="1" applyAlignment="1">
      <alignment vertical="center"/>
    </xf>
    <xf numFmtId="0" fontId="23" fillId="0" borderId="0" xfId="0" applyFont="1" applyAlignment="1">
      <alignment horizontal="left" vertical="center" wrapText="1"/>
    </xf>
    <xf numFmtId="4" fontId="21" fillId="0" borderId="0" xfId="0" applyNumberFormat="1" applyFont="1" applyAlignment="1">
      <alignment horizontal="right" vertical="center"/>
    </xf>
    <xf numFmtId="4" fontId="21" fillId="0" borderId="0" xfId="0" applyNumberFormat="1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2" fillId="3" borderId="0" xfId="0" applyFont="1" applyFill="1" applyAlignment="1" applyProtection="1">
      <alignment horizontal="left" vertical="center"/>
      <protection locked="0"/>
    </xf>
  </cellXfs>
  <cellStyles count="2">
    <cellStyle name="Hypertextový odkaz" xfId="1" builtinId="8"/>
    <cellStyle name="normální" xfId="0" builtinId="0" customBuiltin="1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pp.urs.cz/products/kros4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M57"/>
  <sheetViews>
    <sheetView showGridLines="0" topLeftCell="A30" workbookViewId="0">
      <selection activeCell="AR23" sqref="AR23"/>
    </sheetView>
  </sheetViews>
  <sheetFormatPr defaultRowHeight="14.4"/>
  <cols>
    <col min="1" max="1" width="8.28515625" style="1" customWidth="1"/>
    <col min="2" max="2" width="1.7109375" style="1" customWidth="1"/>
    <col min="3" max="3" width="4.140625" style="1" customWidth="1"/>
    <col min="4" max="33" width="2.7109375" style="1" customWidth="1"/>
    <col min="34" max="34" width="3.28515625" style="1" customWidth="1"/>
    <col min="35" max="35" width="31.7109375" style="1" customWidth="1"/>
    <col min="36" max="37" width="2.42578125" style="1" customWidth="1"/>
    <col min="38" max="38" width="8.28515625" style="1" customWidth="1"/>
    <col min="39" max="39" width="3.28515625" style="1" customWidth="1"/>
    <col min="40" max="40" width="13.28515625" style="1" customWidth="1"/>
    <col min="41" max="41" width="7.42578125" style="1" customWidth="1"/>
    <col min="42" max="42" width="4.140625" style="1" customWidth="1"/>
    <col min="43" max="43" width="15.7109375" style="1" customWidth="1"/>
    <col min="44" max="44" width="13.7109375" style="1" customWidth="1"/>
    <col min="45" max="47" width="25.85546875" style="1" hidden="1" customWidth="1"/>
    <col min="48" max="49" width="21.7109375" style="1" hidden="1" customWidth="1"/>
    <col min="50" max="51" width="25" style="1" hidden="1" customWidth="1"/>
    <col min="52" max="52" width="21.7109375" style="1" hidden="1" customWidth="1"/>
    <col min="53" max="53" width="19.140625" style="1" hidden="1" customWidth="1"/>
    <col min="54" max="54" width="25" style="1" hidden="1" customWidth="1"/>
    <col min="55" max="55" width="21.7109375" style="1" hidden="1" customWidth="1"/>
    <col min="56" max="56" width="19.140625" style="1" hidden="1" customWidth="1"/>
    <col min="57" max="57" width="66.42578125" style="1" customWidth="1"/>
    <col min="71" max="91" width="9.28515625" style="1" hidden="1"/>
  </cols>
  <sheetData>
    <row r="1" spans="1:74" ht="10.199999999999999">
      <c r="A1" s="14" t="s">
        <v>0</v>
      </c>
      <c r="AZ1" s="14" t="s">
        <v>1</v>
      </c>
      <c r="BA1" s="14" t="s">
        <v>2</v>
      </c>
      <c r="BB1" s="14" t="s">
        <v>3</v>
      </c>
      <c r="BT1" s="14" t="s">
        <v>4</v>
      </c>
      <c r="BU1" s="14" t="s">
        <v>4</v>
      </c>
      <c r="BV1" s="14" t="s">
        <v>5</v>
      </c>
    </row>
    <row r="2" spans="1:74" s="1" customFormat="1" ht="36.9" customHeight="1">
      <c r="AR2" s="199" t="s">
        <v>6</v>
      </c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S2" s="15" t="s">
        <v>7</v>
      </c>
      <c r="BT2" s="15" t="s">
        <v>8</v>
      </c>
    </row>
    <row r="3" spans="1:74" s="1" customFormat="1" ht="6.9" customHeight="1"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8"/>
      <c r="BS3" s="15" t="s">
        <v>7</v>
      </c>
      <c r="BT3" s="15" t="s">
        <v>9</v>
      </c>
    </row>
    <row r="4" spans="1:74" s="1" customFormat="1" ht="24.9" customHeight="1">
      <c r="B4" s="18"/>
      <c r="D4" s="19" t="s">
        <v>10</v>
      </c>
      <c r="AR4" s="18"/>
      <c r="AS4" s="20" t="s">
        <v>11</v>
      </c>
      <c r="BE4" s="21" t="s">
        <v>12</v>
      </c>
      <c r="BS4" s="15" t="s">
        <v>13</v>
      </c>
    </row>
    <row r="5" spans="1:74" s="1" customFormat="1" ht="12" customHeight="1">
      <c r="B5" s="18"/>
      <c r="D5" s="22" t="s">
        <v>14</v>
      </c>
      <c r="K5" s="165" t="s">
        <v>15</v>
      </c>
      <c r="L5" s="166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66"/>
      <c r="AD5" s="166"/>
      <c r="AE5" s="166"/>
      <c r="AF5" s="166"/>
      <c r="AG5" s="166"/>
      <c r="AH5" s="166"/>
      <c r="AI5" s="166"/>
      <c r="AJ5" s="166"/>
      <c r="AK5" s="166"/>
      <c r="AL5" s="166"/>
      <c r="AM5" s="166"/>
      <c r="AN5" s="166"/>
      <c r="AO5" s="166"/>
      <c r="AR5" s="18"/>
      <c r="BE5" s="162" t="s">
        <v>16</v>
      </c>
      <c r="BS5" s="15" t="s">
        <v>7</v>
      </c>
    </row>
    <row r="6" spans="1:74" s="1" customFormat="1" ht="36.9" customHeight="1">
      <c r="B6" s="18"/>
      <c r="D6" s="24" t="s">
        <v>17</v>
      </c>
      <c r="K6" s="167" t="s">
        <v>121</v>
      </c>
      <c r="L6" s="166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66"/>
      <c r="AO6" s="166"/>
      <c r="AR6" s="18"/>
      <c r="BE6" s="163"/>
      <c r="BS6" s="15" t="s">
        <v>7</v>
      </c>
    </row>
    <row r="7" spans="1:74" s="1" customFormat="1" ht="12" customHeight="1">
      <c r="B7" s="18"/>
      <c r="D7" s="25" t="s">
        <v>19</v>
      </c>
      <c r="K7" s="23" t="s">
        <v>3</v>
      </c>
      <c r="AK7" s="25" t="s">
        <v>20</v>
      </c>
      <c r="AN7" s="23" t="s">
        <v>3</v>
      </c>
      <c r="AR7" s="18"/>
      <c r="BE7" s="163"/>
      <c r="BS7" s="15" t="s">
        <v>7</v>
      </c>
    </row>
    <row r="8" spans="1:74" s="1" customFormat="1" ht="12" customHeight="1">
      <c r="B8" s="18"/>
      <c r="D8" s="25" t="s">
        <v>21</v>
      </c>
      <c r="K8" s="23" t="s">
        <v>22</v>
      </c>
      <c r="AK8" s="25" t="s">
        <v>23</v>
      </c>
      <c r="AN8" s="26" t="s">
        <v>24</v>
      </c>
      <c r="AR8" s="18"/>
      <c r="BE8" s="163"/>
      <c r="BS8" s="15" t="s">
        <v>7</v>
      </c>
    </row>
    <row r="9" spans="1:74" s="1" customFormat="1" ht="14.4" customHeight="1">
      <c r="B9" s="18"/>
      <c r="AR9" s="18"/>
      <c r="BE9" s="163"/>
      <c r="BS9" s="15" t="s">
        <v>7</v>
      </c>
    </row>
    <row r="10" spans="1:74" s="1" customFormat="1" ht="12" customHeight="1">
      <c r="B10" s="18"/>
      <c r="D10" s="25" t="s">
        <v>25</v>
      </c>
      <c r="AK10" s="25" t="s">
        <v>26</v>
      </c>
      <c r="AN10" s="23" t="s">
        <v>3</v>
      </c>
      <c r="AR10" s="18"/>
      <c r="BE10" s="163"/>
      <c r="BS10" s="15" t="s">
        <v>7</v>
      </c>
    </row>
    <row r="11" spans="1:74" s="1" customFormat="1" ht="18.45" customHeight="1">
      <c r="B11" s="18"/>
      <c r="E11" s="23" t="s">
        <v>27</v>
      </c>
      <c r="AK11" s="25" t="s">
        <v>28</v>
      </c>
      <c r="AN11" s="23" t="s">
        <v>3</v>
      </c>
      <c r="AR11" s="18"/>
      <c r="BE11" s="163"/>
      <c r="BS11" s="15" t="s">
        <v>7</v>
      </c>
    </row>
    <row r="12" spans="1:74" s="1" customFormat="1" ht="6.9" customHeight="1">
      <c r="B12" s="18"/>
      <c r="AR12" s="18"/>
      <c r="BE12" s="163"/>
      <c r="BS12" s="15" t="s">
        <v>7</v>
      </c>
    </row>
    <row r="13" spans="1:74" s="1" customFormat="1" ht="12" customHeight="1">
      <c r="B13" s="18"/>
      <c r="D13" s="25" t="s">
        <v>29</v>
      </c>
      <c r="AK13" s="25" t="s">
        <v>26</v>
      </c>
      <c r="AN13" s="27" t="s">
        <v>30</v>
      </c>
      <c r="AR13" s="18"/>
      <c r="BE13" s="163"/>
      <c r="BS13" s="15" t="s">
        <v>7</v>
      </c>
    </row>
    <row r="14" spans="1:74" ht="13.2">
      <c r="B14" s="18"/>
      <c r="E14" s="168" t="s">
        <v>30</v>
      </c>
      <c r="F14" s="169"/>
      <c r="G14" s="169"/>
      <c r="H14" s="169"/>
      <c r="I14" s="169"/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25" t="s">
        <v>28</v>
      </c>
      <c r="AN14" s="27" t="s">
        <v>30</v>
      </c>
      <c r="AR14" s="18"/>
      <c r="BE14" s="163"/>
      <c r="BS14" s="15" t="s">
        <v>7</v>
      </c>
    </row>
    <row r="15" spans="1:74" s="1" customFormat="1" ht="6.9" customHeight="1">
      <c r="B15" s="18"/>
      <c r="AR15" s="18"/>
      <c r="BE15" s="163"/>
      <c r="BS15" s="15" t="s">
        <v>31</v>
      </c>
    </row>
    <row r="16" spans="1:74" s="1" customFormat="1" ht="12" customHeight="1">
      <c r="B16" s="18"/>
      <c r="D16" s="25" t="s">
        <v>32</v>
      </c>
      <c r="AK16" s="25" t="s">
        <v>26</v>
      </c>
      <c r="AN16" s="23" t="s">
        <v>3</v>
      </c>
      <c r="AR16" s="18"/>
      <c r="BE16" s="163"/>
      <c r="BS16" s="15" t="s">
        <v>4</v>
      </c>
    </row>
    <row r="17" spans="1:71" s="1" customFormat="1" ht="18.45" customHeight="1">
      <c r="B17" s="18"/>
      <c r="E17" s="23" t="s">
        <v>33</v>
      </c>
      <c r="AK17" s="25" t="s">
        <v>28</v>
      </c>
      <c r="AN17" s="23" t="s">
        <v>3</v>
      </c>
      <c r="AR17" s="18"/>
      <c r="BE17" s="163"/>
      <c r="BS17" s="15" t="s">
        <v>31</v>
      </c>
    </row>
    <row r="18" spans="1:71" s="1" customFormat="1" ht="6.9" customHeight="1">
      <c r="B18" s="18"/>
      <c r="AR18" s="18"/>
      <c r="BE18" s="163"/>
      <c r="BS18" s="15" t="s">
        <v>7</v>
      </c>
    </row>
    <row r="19" spans="1:71" s="1" customFormat="1" ht="12" customHeight="1">
      <c r="B19" s="18"/>
      <c r="D19" s="25" t="s">
        <v>34</v>
      </c>
      <c r="AK19" s="25" t="s">
        <v>26</v>
      </c>
      <c r="AN19" s="23" t="s">
        <v>3</v>
      </c>
      <c r="AR19" s="18"/>
      <c r="BE19" s="163"/>
      <c r="BS19" s="15" t="s">
        <v>7</v>
      </c>
    </row>
    <row r="20" spans="1:71" s="1" customFormat="1" ht="18.45" customHeight="1">
      <c r="B20" s="18"/>
      <c r="E20" s="23" t="s">
        <v>35</v>
      </c>
      <c r="AK20" s="25" t="s">
        <v>28</v>
      </c>
      <c r="AN20" s="23" t="s">
        <v>3</v>
      </c>
      <c r="AR20" s="18"/>
      <c r="BE20" s="163"/>
      <c r="BS20" s="15" t="s">
        <v>4</v>
      </c>
    </row>
    <row r="21" spans="1:71" s="1" customFormat="1" ht="6.9" customHeight="1">
      <c r="B21" s="18"/>
      <c r="AR21" s="18"/>
      <c r="BE21" s="163"/>
    </row>
    <row r="22" spans="1:71" s="1" customFormat="1" ht="12" customHeight="1">
      <c r="B22" s="18"/>
      <c r="D22" s="25" t="s">
        <v>36</v>
      </c>
      <c r="AR22" s="18"/>
      <c r="BE22" s="163"/>
    </row>
    <row r="23" spans="1:71" s="1" customFormat="1" ht="58.8" customHeight="1">
      <c r="B23" s="18"/>
      <c r="E23" s="170" t="s">
        <v>37</v>
      </c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P23" s="170"/>
      <c r="Q23" s="170"/>
      <c r="R23" s="170"/>
      <c r="S23" s="170"/>
      <c r="T23" s="170"/>
      <c r="U23" s="170"/>
      <c r="V23" s="170"/>
      <c r="W23" s="170"/>
      <c r="X23" s="170"/>
      <c r="Y23" s="170"/>
      <c r="Z23" s="170"/>
      <c r="AA23" s="170"/>
      <c r="AB23" s="170"/>
      <c r="AC23" s="170"/>
      <c r="AD23" s="170"/>
      <c r="AE23" s="170"/>
      <c r="AF23" s="170"/>
      <c r="AG23" s="170"/>
      <c r="AH23" s="170"/>
      <c r="AI23" s="170"/>
      <c r="AJ23" s="170"/>
      <c r="AK23" s="170"/>
      <c r="AL23" s="170"/>
      <c r="AM23" s="170"/>
      <c r="AN23" s="170"/>
      <c r="AR23" s="18"/>
      <c r="BE23" s="163"/>
    </row>
    <row r="24" spans="1:71" s="1" customFormat="1" ht="6.9" customHeight="1">
      <c r="B24" s="18"/>
      <c r="AR24" s="18"/>
      <c r="BE24" s="163"/>
    </row>
    <row r="25" spans="1:71" s="1" customFormat="1" ht="6.9" customHeight="1">
      <c r="B25" s="18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R25" s="18"/>
      <c r="BE25" s="163"/>
    </row>
    <row r="26" spans="1:71" s="2" customFormat="1" ht="25.95" customHeight="1">
      <c r="A26" s="30"/>
      <c r="B26" s="31"/>
      <c r="C26" s="30"/>
      <c r="D26" s="32" t="s">
        <v>38</v>
      </c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171">
        <f>ROUND(AG54,2)</f>
        <v>0</v>
      </c>
      <c r="AL26" s="172"/>
      <c r="AM26" s="172"/>
      <c r="AN26" s="172"/>
      <c r="AO26" s="172"/>
      <c r="AP26" s="30"/>
      <c r="AQ26" s="30"/>
      <c r="AR26" s="31"/>
      <c r="BE26" s="163"/>
    </row>
    <row r="27" spans="1:71" s="2" customFormat="1" ht="6.9" customHeight="1">
      <c r="A27" s="30"/>
      <c r="B27" s="31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1"/>
      <c r="BE27" s="163"/>
    </row>
    <row r="28" spans="1:71" s="2" customFormat="1" ht="13.2">
      <c r="A28" s="30"/>
      <c r="B28" s="31"/>
      <c r="C28" s="30"/>
      <c r="D28" s="30"/>
      <c r="E28" s="30"/>
      <c r="F28" s="30"/>
      <c r="G28" s="30"/>
      <c r="H28" s="30"/>
      <c r="I28" s="30"/>
      <c r="J28" s="30"/>
      <c r="K28" s="30"/>
      <c r="L28" s="173" t="s">
        <v>39</v>
      </c>
      <c r="M28" s="173"/>
      <c r="N28" s="173"/>
      <c r="O28" s="173"/>
      <c r="P28" s="173"/>
      <c r="Q28" s="30"/>
      <c r="R28" s="30"/>
      <c r="S28" s="30"/>
      <c r="T28" s="30"/>
      <c r="U28" s="30"/>
      <c r="V28" s="30"/>
      <c r="W28" s="173" t="s">
        <v>40</v>
      </c>
      <c r="X28" s="173"/>
      <c r="Y28" s="173"/>
      <c r="Z28" s="173"/>
      <c r="AA28" s="173"/>
      <c r="AB28" s="173"/>
      <c r="AC28" s="173"/>
      <c r="AD28" s="173"/>
      <c r="AE28" s="173"/>
      <c r="AF28" s="30"/>
      <c r="AG28" s="30"/>
      <c r="AH28" s="30"/>
      <c r="AI28" s="30"/>
      <c r="AJ28" s="30"/>
      <c r="AK28" s="173" t="s">
        <v>41</v>
      </c>
      <c r="AL28" s="173"/>
      <c r="AM28" s="173"/>
      <c r="AN28" s="173"/>
      <c r="AO28" s="173"/>
      <c r="AP28" s="30"/>
      <c r="AQ28" s="30"/>
      <c r="AR28" s="31"/>
      <c r="BE28" s="163"/>
    </row>
    <row r="29" spans="1:71" s="3" customFormat="1" ht="14.4" customHeight="1">
      <c r="B29" s="35"/>
      <c r="D29" s="25" t="s">
        <v>42</v>
      </c>
      <c r="F29" s="25" t="s">
        <v>43</v>
      </c>
      <c r="L29" s="176">
        <v>0.21</v>
      </c>
      <c r="M29" s="175"/>
      <c r="N29" s="175"/>
      <c r="O29" s="175"/>
      <c r="P29" s="175"/>
      <c r="W29" s="174">
        <f>ROUND(AZ54, 2)</f>
        <v>0</v>
      </c>
      <c r="X29" s="175"/>
      <c r="Y29" s="175"/>
      <c r="Z29" s="175"/>
      <c r="AA29" s="175"/>
      <c r="AB29" s="175"/>
      <c r="AC29" s="175"/>
      <c r="AD29" s="175"/>
      <c r="AE29" s="175"/>
      <c r="AK29" s="174">
        <f>ROUND(AV54, 2)</f>
        <v>0</v>
      </c>
      <c r="AL29" s="175"/>
      <c r="AM29" s="175"/>
      <c r="AN29" s="175"/>
      <c r="AO29" s="175"/>
      <c r="AR29" s="35"/>
      <c r="BE29" s="164"/>
    </row>
    <row r="30" spans="1:71" s="3" customFormat="1" ht="14.4" customHeight="1">
      <c r="B30" s="35"/>
      <c r="F30" s="25" t="s">
        <v>44</v>
      </c>
      <c r="L30" s="176">
        <v>0.12</v>
      </c>
      <c r="M30" s="175"/>
      <c r="N30" s="175"/>
      <c r="O30" s="175"/>
      <c r="P30" s="175"/>
      <c r="W30" s="174">
        <f>ROUND(BA54, 2)</f>
        <v>0</v>
      </c>
      <c r="X30" s="175"/>
      <c r="Y30" s="175"/>
      <c r="Z30" s="175"/>
      <c r="AA30" s="175"/>
      <c r="AB30" s="175"/>
      <c r="AC30" s="175"/>
      <c r="AD30" s="175"/>
      <c r="AE30" s="175"/>
      <c r="AK30" s="174">
        <f>ROUND(AW54, 2)</f>
        <v>0</v>
      </c>
      <c r="AL30" s="175"/>
      <c r="AM30" s="175"/>
      <c r="AN30" s="175"/>
      <c r="AO30" s="175"/>
      <c r="AR30" s="35"/>
      <c r="BE30" s="164"/>
    </row>
    <row r="31" spans="1:71" s="3" customFormat="1" ht="14.4" hidden="1" customHeight="1">
      <c r="B31" s="35"/>
      <c r="F31" s="25" t="s">
        <v>45</v>
      </c>
      <c r="L31" s="176">
        <v>0.21</v>
      </c>
      <c r="M31" s="175"/>
      <c r="N31" s="175"/>
      <c r="O31" s="175"/>
      <c r="P31" s="175"/>
      <c r="W31" s="174">
        <f>ROUND(BB54, 2)</f>
        <v>0</v>
      </c>
      <c r="X31" s="175"/>
      <c r="Y31" s="175"/>
      <c r="Z31" s="175"/>
      <c r="AA31" s="175"/>
      <c r="AB31" s="175"/>
      <c r="AC31" s="175"/>
      <c r="AD31" s="175"/>
      <c r="AE31" s="175"/>
      <c r="AK31" s="174">
        <v>0</v>
      </c>
      <c r="AL31" s="175"/>
      <c r="AM31" s="175"/>
      <c r="AN31" s="175"/>
      <c r="AO31" s="175"/>
      <c r="AR31" s="35"/>
      <c r="BE31" s="164"/>
    </row>
    <row r="32" spans="1:71" s="3" customFormat="1" ht="14.4" hidden="1" customHeight="1">
      <c r="B32" s="35"/>
      <c r="F32" s="25" t="s">
        <v>46</v>
      </c>
      <c r="L32" s="176">
        <v>0.12</v>
      </c>
      <c r="M32" s="175"/>
      <c r="N32" s="175"/>
      <c r="O32" s="175"/>
      <c r="P32" s="175"/>
      <c r="W32" s="174">
        <f>ROUND(BC54, 2)</f>
        <v>0</v>
      </c>
      <c r="X32" s="175"/>
      <c r="Y32" s="175"/>
      <c r="Z32" s="175"/>
      <c r="AA32" s="175"/>
      <c r="AB32" s="175"/>
      <c r="AC32" s="175"/>
      <c r="AD32" s="175"/>
      <c r="AE32" s="175"/>
      <c r="AK32" s="174">
        <v>0</v>
      </c>
      <c r="AL32" s="175"/>
      <c r="AM32" s="175"/>
      <c r="AN32" s="175"/>
      <c r="AO32" s="175"/>
      <c r="AR32" s="35"/>
      <c r="BE32" s="164"/>
    </row>
    <row r="33" spans="1:57" s="3" customFormat="1" ht="14.4" hidden="1" customHeight="1">
      <c r="B33" s="35"/>
      <c r="F33" s="25" t="s">
        <v>47</v>
      </c>
      <c r="L33" s="176">
        <v>0</v>
      </c>
      <c r="M33" s="175"/>
      <c r="N33" s="175"/>
      <c r="O33" s="175"/>
      <c r="P33" s="175"/>
      <c r="W33" s="174">
        <f>ROUND(BD54, 2)</f>
        <v>0</v>
      </c>
      <c r="X33" s="175"/>
      <c r="Y33" s="175"/>
      <c r="Z33" s="175"/>
      <c r="AA33" s="175"/>
      <c r="AB33" s="175"/>
      <c r="AC33" s="175"/>
      <c r="AD33" s="175"/>
      <c r="AE33" s="175"/>
      <c r="AK33" s="174">
        <v>0</v>
      </c>
      <c r="AL33" s="175"/>
      <c r="AM33" s="175"/>
      <c r="AN33" s="175"/>
      <c r="AO33" s="175"/>
      <c r="AR33" s="35"/>
    </row>
    <row r="34" spans="1:57" s="2" customFormat="1" ht="6.9" customHeight="1">
      <c r="A34" s="30"/>
      <c r="B34" s="31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1"/>
      <c r="BE34" s="30"/>
    </row>
    <row r="35" spans="1:57" s="2" customFormat="1" ht="25.95" customHeight="1">
      <c r="A35" s="30"/>
      <c r="B35" s="31"/>
      <c r="C35" s="36"/>
      <c r="D35" s="37" t="s">
        <v>48</v>
      </c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9" t="s">
        <v>49</v>
      </c>
      <c r="U35" s="38"/>
      <c r="V35" s="38"/>
      <c r="W35" s="38"/>
      <c r="X35" s="177" t="s">
        <v>50</v>
      </c>
      <c r="Y35" s="178"/>
      <c r="Z35" s="178"/>
      <c r="AA35" s="178"/>
      <c r="AB35" s="178"/>
      <c r="AC35" s="38"/>
      <c r="AD35" s="38"/>
      <c r="AE35" s="38"/>
      <c r="AF35" s="38"/>
      <c r="AG35" s="38"/>
      <c r="AH35" s="38"/>
      <c r="AI35" s="38"/>
      <c r="AJ35" s="38"/>
      <c r="AK35" s="179">
        <f>SUM(AK26:AK33)</f>
        <v>0</v>
      </c>
      <c r="AL35" s="178"/>
      <c r="AM35" s="178"/>
      <c r="AN35" s="178"/>
      <c r="AO35" s="180"/>
      <c r="AP35" s="36"/>
      <c r="AQ35" s="36"/>
      <c r="AR35" s="31"/>
      <c r="BE35" s="30"/>
    </row>
    <row r="36" spans="1:57" s="2" customFormat="1" ht="6.9" customHeight="1">
      <c r="A36" s="30"/>
      <c r="B36" s="31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1"/>
      <c r="BE36" s="30"/>
    </row>
    <row r="37" spans="1:57" s="2" customFormat="1" ht="6.9" customHeight="1">
      <c r="A37" s="30"/>
      <c r="B37" s="4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31"/>
      <c r="BE37" s="30"/>
    </row>
    <row r="41" spans="1:57" s="2" customFormat="1" ht="6.9" customHeight="1">
      <c r="A41" s="30"/>
      <c r="B41" s="42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31"/>
      <c r="BE41" s="30"/>
    </row>
    <row r="42" spans="1:57" s="2" customFormat="1" ht="24.9" customHeight="1">
      <c r="A42" s="30"/>
      <c r="B42" s="31"/>
      <c r="C42" s="19" t="s">
        <v>51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1"/>
      <c r="BE42" s="30"/>
    </row>
    <row r="43" spans="1:57" s="2" customFormat="1" ht="6.9" customHeight="1">
      <c r="A43" s="30"/>
      <c r="B43" s="31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1"/>
      <c r="BE43" s="30"/>
    </row>
    <row r="44" spans="1:57" s="4" customFormat="1" ht="12" customHeight="1">
      <c r="B44" s="44"/>
      <c r="C44" s="25" t="s">
        <v>14</v>
      </c>
      <c r="L44" s="4" t="str">
        <f>K5</f>
        <v>2026_a</v>
      </c>
      <c r="AR44" s="44"/>
    </row>
    <row r="45" spans="1:57" s="5" customFormat="1" ht="36.9" customHeight="1">
      <c r="B45" s="45"/>
      <c r="C45" s="46" t="s">
        <v>17</v>
      </c>
      <c r="L45" s="181" t="str">
        <f>K6</f>
        <v>Historický altán - Park Petrohrad</v>
      </c>
      <c r="M45" s="182"/>
      <c r="N45" s="182"/>
      <c r="O45" s="182"/>
      <c r="P45" s="182"/>
      <c r="Q45" s="182"/>
      <c r="R45" s="182"/>
      <c r="S45" s="182"/>
      <c r="T45" s="182"/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2"/>
      <c r="AJ45" s="182"/>
      <c r="AK45" s="182"/>
      <c r="AL45" s="182"/>
      <c r="AM45" s="182"/>
      <c r="AN45" s="182"/>
      <c r="AO45" s="182"/>
      <c r="AR45" s="45"/>
    </row>
    <row r="46" spans="1:57" s="2" customFormat="1" ht="6.9" customHeight="1">
      <c r="A46" s="30"/>
      <c r="B46" s="31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1"/>
      <c r="BE46" s="30"/>
    </row>
    <row r="47" spans="1:57" s="2" customFormat="1" ht="12" customHeight="1">
      <c r="A47" s="30"/>
      <c r="B47" s="31"/>
      <c r="C47" s="25" t="s">
        <v>21</v>
      </c>
      <c r="D47" s="30"/>
      <c r="E47" s="30"/>
      <c r="F47" s="30"/>
      <c r="G47" s="30"/>
      <c r="H47" s="30"/>
      <c r="I47" s="30"/>
      <c r="J47" s="30"/>
      <c r="K47" s="30"/>
      <c r="L47" s="47" t="str">
        <f>IF(K8="","",K8)</f>
        <v>Petrohrad</v>
      </c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25" t="s">
        <v>23</v>
      </c>
      <c r="AJ47" s="30"/>
      <c r="AK47" s="30"/>
      <c r="AL47" s="30"/>
      <c r="AM47" s="183" t="str">
        <f>IF(AN8= "","",AN8)</f>
        <v>9. 1. 2026</v>
      </c>
      <c r="AN47" s="183"/>
      <c r="AO47" s="30"/>
      <c r="AP47" s="30"/>
      <c r="AQ47" s="30"/>
      <c r="AR47" s="31"/>
      <c r="BE47" s="30"/>
    </row>
    <row r="48" spans="1:57" s="2" customFormat="1" ht="6.9" customHeight="1">
      <c r="A48" s="30"/>
      <c r="B48" s="31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1"/>
      <c r="BE48" s="30"/>
    </row>
    <row r="49" spans="1:90" s="2" customFormat="1" ht="15.15" customHeight="1">
      <c r="A49" s="30"/>
      <c r="B49" s="31"/>
      <c r="C49" s="25" t="s">
        <v>25</v>
      </c>
      <c r="D49" s="30"/>
      <c r="E49" s="30"/>
      <c r="F49" s="30"/>
      <c r="G49" s="30"/>
      <c r="H49" s="30"/>
      <c r="I49" s="30"/>
      <c r="J49" s="30"/>
      <c r="K49" s="30"/>
      <c r="L49" s="4" t="str">
        <f>IF(E11= "","",E11)</f>
        <v xml:space="preserve">Pavel Šilhánek </v>
      </c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25" t="s">
        <v>32</v>
      </c>
      <c r="AJ49" s="30"/>
      <c r="AK49" s="30"/>
      <c r="AL49" s="30"/>
      <c r="AM49" s="184" t="str">
        <f>IF(E17="","",E17)</f>
        <v xml:space="preserve"> </v>
      </c>
      <c r="AN49" s="185"/>
      <c r="AO49" s="185"/>
      <c r="AP49" s="185"/>
      <c r="AQ49" s="30"/>
      <c r="AR49" s="31"/>
      <c r="AS49" s="186" t="s">
        <v>52</v>
      </c>
      <c r="AT49" s="187"/>
      <c r="AU49" s="49"/>
      <c r="AV49" s="49"/>
      <c r="AW49" s="49"/>
      <c r="AX49" s="49"/>
      <c r="AY49" s="49"/>
      <c r="AZ49" s="49"/>
      <c r="BA49" s="49"/>
      <c r="BB49" s="49"/>
      <c r="BC49" s="49"/>
      <c r="BD49" s="50"/>
      <c r="BE49" s="30"/>
    </row>
    <row r="50" spans="1:90" s="2" customFormat="1" ht="15.15" customHeight="1">
      <c r="A50" s="30"/>
      <c r="B50" s="31"/>
      <c r="C50" s="25" t="s">
        <v>29</v>
      </c>
      <c r="D50" s="30"/>
      <c r="E50" s="30"/>
      <c r="F50" s="30"/>
      <c r="G50" s="30"/>
      <c r="H50" s="30"/>
      <c r="I50" s="30"/>
      <c r="J50" s="30"/>
      <c r="K50" s="30"/>
      <c r="L50" s="4" t="str">
        <f>IF(E14= "Vyplň údaj","",E14)</f>
        <v/>
      </c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25" t="s">
        <v>34</v>
      </c>
      <c r="AJ50" s="30"/>
      <c r="AK50" s="30"/>
      <c r="AL50" s="30"/>
      <c r="AM50" s="184" t="str">
        <f>IF(E20="","",E20)</f>
        <v>Ing. Václav Rajn</v>
      </c>
      <c r="AN50" s="185"/>
      <c r="AO50" s="185"/>
      <c r="AP50" s="185"/>
      <c r="AQ50" s="30"/>
      <c r="AR50" s="31"/>
      <c r="AS50" s="188"/>
      <c r="AT50" s="189"/>
      <c r="AU50" s="51"/>
      <c r="AV50" s="51"/>
      <c r="AW50" s="51"/>
      <c r="AX50" s="51"/>
      <c r="AY50" s="51"/>
      <c r="AZ50" s="51"/>
      <c r="BA50" s="51"/>
      <c r="BB50" s="51"/>
      <c r="BC50" s="51"/>
      <c r="BD50" s="52"/>
      <c r="BE50" s="30"/>
    </row>
    <row r="51" spans="1:90" s="2" customFormat="1" ht="10.8" customHeight="1">
      <c r="A51" s="30"/>
      <c r="B51" s="31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1"/>
      <c r="AS51" s="188"/>
      <c r="AT51" s="189"/>
      <c r="AU51" s="51"/>
      <c r="AV51" s="51"/>
      <c r="AW51" s="51"/>
      <c r="AX51" s="51"/>
      <c r="AY51" s="51"/>
      <c r="AZ51" s="51"/>
      <c r="BA51" s="51"/>
      <c r="BB51" s="51"/>
      <c r="BC51" s="51"/>
      <c r="BD51" s="52"/>
      <c r="BE51" s="30"/>
    </row>
    <row r="52" spans="1:90" s="2" customFormat="1" ht="29.25" customHeight="1">
      <c r="A52" s="30"/>
      <c r="B52" s="31"/>
      <c r="C52" s="190" t="s">
        <v>53</v>
      </c>
      <c r="D52" s="191"/>
      <c r="E52" s="191"/>
      <c r="F52" s="191"/>
      <c r="G52" s="191"/>
      <c r="H52" s="53"/>
      <c r="I52" s="192" t="s">
        <v>54</v>
      </c>
      <c r="J52" s="191"/>
      <c r="K52" s="191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  <c r="AA52" s="191"/>
      <c r="AB52" s="191"/>
      <c r="AC52" s="191"/>
      <c r="AD52" s="191"/>
      <c r="AE52" s="191"/>
      <c r="AF52" s="191"/>
      <c r="AG52" s="193" t="s">
        <v>55</v>
      </c>
      <c r="AH52" s="191"/>
      <c r="AI52" s="191"/>
      <c r="AJ52" s="191"/>
      <c r="AK52" s="191"/>
      <c r="AL52" s="191"/>
      <c r="AM52" s="191"/>
      <c r="AN52" s="192" t="s">
        <v>56</v>
      </c>
      <c r="AO52" s="191"/>
      <c r="AP52" s="191"/>
      <c r="AQ52" s="54" t="s">
        <v>57</v>
      </c>
      <c r="AR52" s="31"/>
      <c r="AS52" s="55" t="s">
        <v>58</v>
      </c>
      <c r="AT52" s="56" t="s">
        <v>59</v>
      </c>
      <c r="AU52" s="56" t="s">
        <v>60</v>
      </c>
      <c r="AV52" s="56" t="s">
        <v>61</v>
      </c>
      <c r="AW52" s="56" t="s">
        <v>62</v>
      </c>
      <c r="AX52" s="56" t="s">
        <v>63</v>
      </c>
      <c r="AY52" s="56" t="s">
        <v>64</v>
      </c>
      <c r="AZ52" s="56" t="s">
        <v>65</v>
      </c>
      <c r="BA52" s="56" t="s">
        <v>66</v>
      </c>
      <c r="BB52" s="56" t="s">
        <v>67</v>
      </c>
      <c r="BC52" s="56" t="s">
        <v>68</v>
      </c>
      <c r="BD52" s="57" t="s">
        <v>69</v>
      </c>
      <c r="BE52" s="30"/>
    </row>
    <row r="53" spans="1:90" s="2" customFormat="1" ht="10.8" customHeight="1">
      <c r="A53" s="30"/>
      <c r="B53" s="31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1"/>
      <c r="AS53" s="58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60"/>
      <c r="BE53" s="30"/>
    </row>
    <row r="54" spans="1:90" s="6" customFormat="1" ht="32.4" customHeight="1">
      <c r="B54" s="61"/>
      <c r="C54" s="62" t="s">
        <v>70</v>
      </c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197">
        <f>ROUND(AG55,2)</f>
        <v>0</v>
      </c>
      <c r="AH54" s="197"/>
      <c r="AI54" s="197"/>
      <c r="AJ54" s="197"/>
      <c r="AK54" s="197"/>
      <c r="AL54" s="197"/>
      <c r="AM54" s="197"/>
      <c r="AN54" s="198">
        <f>SUM(AG54,AT54)</f>
        <v>0</v>
      </c>
      <c r="AO54" s="198"/>
      <c r="AP54" s="198"/>
      <c r="AQ54" s="65" t="s">
        <v>3</v>
      </c>
      <c r="AR54" s="61"/>
      <c r="AS54" s="66">
        <f>ROUND(AS55,2)</f>
        <v>0</v>
      </c>
      <c r="AT54" s="67">
        <f>ROUND(SUM(AV54:AW54),2)</f>
        <v>0</v>
      </c>
      <c r="AU54" s="68">
        <f>ROUND(AU55,5)</f>
        <v>0</v>
      </c>
      <c r="AV54" s="67">
        <f>ROUND(AZ54*L29,2)</f>
        <v>0</v>
      </c>
      <c r="AW54" s="67">
        <f>ROUND(BA54*L30,2)</f>
        <v>0</v>
      </c>
      <c r="AX54" s="67">
        <f>ROUND(BB54*L29,2)</f>
        <v>0</v>
      </c>
      <c r="AY54" s="67">
        <f>ROUND(BC54*L30,2)</f>
        <v>0</v>
      </c>
      <c r="AZ54" s="67">
        <f>ROUND(AZ55,2)</f>
        <v>0</v>
      </c>
      <c r="BA54" s="67">
        <f>ROUND(BA55,2)</f>
        <v>0</v>
      </c>
      <c r="BB54" s="67">
        <f>ROUND(BB55,2)</f>
        <v>0</v>
      </c>
      <c r="BC54" s="67">
        <f>ROUND(BC55,2)</f>
        <v>0</v>
      </c>
      <c r="BD54" s="69">
        <f>ROUND(BD55,2)</f>
        <v>0</v>
      </c>
      <c r="BS54" s="70" t="s">
        <v>71</v>
      </c>
      <c r="BT54" s="70" t="s">
        <v>72</v>
      </c>
      <c r="BV54" s="70" t="s">
        <v>73</v>
      </c>
      <c r="BW54" s="70" t="s">
        <v>5</v>
      </c>
      <c r="BX54" s="70" t="s">
        <v>74</v>
      </c>
      <c r="CL54" s="70" t="s">
        <v>3</v>
      </c>
    </row>
    <row r="55" spans="1:90" s="7" customFormat="1" ht="24.75" customHeight="1">
      <c r="A55" s="71" t="s">
        <v>75</v>
      </c>
      <c r="B55" s="72"/>
      <c r="C55" s="73"/>
      <c r="D55" s="196" t="s">
        <v>15</v>
      </c>
      <c r="E55" s="196"/>
      <c r="F55" s="196"/>
      <c r="G55" s="196"/>
      <c r="H55" s="196"/>
      <c r="I55" s="74"/>
      <c r="J55" s="196" t="s">
        <v>18</v>
      </c>
      <c r="K55" s="196"/>
      <c r="L55" s="196"/>
      <c r="M55" s="196"/>
      <c r="N55" s="196"/>
      <c r="O55" s="196"/>
      <c r="P55" s="196"/>
      <c r="Q55" s="196"/>
      <c r="R55" s="196"/>
      <c r="S55" s="196"/>
      <c r="T55" s="196"/>
      <c r="U55" s="196"/>
      <c r="V55" s="196"/>
      <c r="W55" s="196"/>
      <c r="X55" s="196"/>
      <c r="Y55" s="196"/>
      <c r="Z55" s="196"/>
      <c r="AA55" s="196"/>
      <c r="AB55" s="196"/>
      <c r="AC55" s="196"/>
      <c r="AD55" s="196"/>
      <c r="AE55" s="196"/>
      <c r="AF55" s="196"/>
      <c r="AG55" s="194">
        <f>'2026_a - Výstavba hudební...'!J28</f>
        <v>0</v>
      </c>
      <c r="AH55" s="195"/>
      <c r="AI55" s="195"/>
      <c r="AJ55" s="195"/>
      <c r="AK55" s="195"/>
      <c r="AL55" s="195"/>
      <c r="AM55" s="195"/>
      <c r="AN55" s="194">
        <f>SUM(AG55,AT55)</f>
        <v>0</v>
      </c>
      <c r="AO55" s="195"/>
      <c r="AP55" s="195"/>
      <c r="AQ55" s="75" t="s">
        <v>76</v>
      </c>
      <c r="AR55" s="72"/>
      <c r="AS55" s="76">
        <v>0</v>
      </c>
      <c r="AT55" s="77">
        <f>ROUND(SUM(AV55:AW55),2)</f>
        <v>0</v>
      </c>
      <c r="AU55" s="78">
        <f>'2026_a - Výstavba hudební...'!P76</f>
        <v>0</v>
      </c>
      <c r="AV55" s="77">
        <f>'2026_a - Výstavba hudební...'!J31</f>
        <v>0</v>
      </c>
      <c r="AW55" s="77">
        <f>'2026_a - Výstavba hudební...'!J32</f>
        <v>0</v>
      </c>
      <c r="AX55" s="77">
        <f>'2026_a - Výstavba hudební...'!J33</f>
        <v>0</v>
      </c>
      <c r="AY55" s="77">
        <f>'2026_a - Výstavba hudební...'!J34</f>
        <v>0</v>
      </c>
      <c r="AZ55" s="77">
        <f>'2026_a - Výstavba hudební...'!F31</f>
        <v>0</v>
      </c>
      <c r="BA55" s="77">
        <f>'2026_a - Výstavba hudební...'!F32</f>
        <v>0</v>
      </c>
      <c r="BB55" s="77">
        <f>'2026_a - Výstavba hudební...'!F33</f>
        <v>0</v>
      </c>
      <c r="BC55" s="77">
        <f>'2026_a - Výstavba hudební...'!F34</f>
        <v>0</v>
      </c>
      <c r="BD55" s="79">
        <f>'2026_a - Výstavba hudební...'!F35</f>
        <v>0</v>
      </c>
      <c r="BT55" s="80" t="s">
        <v>77</v>
      </c>
      <c r="BU55" s="80" t="s">
        <v>78</v>
      </c>
      <c r="BV55" s="80" t="s">
        <v>73</v>
      </c>
      <c r="BW55" s="80" t="s">
        <v>5</v>
      </c>
      <c r="BX55" s="80" t="s">
        <v>74</v>
      </c>
      <c r="CL55" s="80" t="s">
        <v>3</v>
      </c>
    </row>
    <row r="56" spans="1:90" s="2" customFormat="1" ht="30" customHeight="1">
      <c r="A56" s="30"/>
      <c r="B56" s="31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1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</row>
    <row r="57" spans="1:90" s="2" customFormat="1" ht="6.9" customHeight="1">
      <c r="A57" s="30"/>
      <c r="B57" s="40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31"/>
      <c r="AS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</row>
  </sheetData>
  <mergeCells count="42">
    <mergeCell ref="AR2:BE2"/>
    <mergeCell ref="C52:G52"/>
    <mergeCell ref="I52:AF52"/>
    <mergeCell ref="AG52:AM52"/>
    <mergeCell ref="AN52:AP52"/>
    <mergeCell ref="AN55:AP55"/>
    <mergeCell ref="AG55:AM55"/>
    <mergeCell ref="D55:H55"/>
    <mergeCell ref="J55:AF55"/>
    <mergeCell ref="AG54:AM54"/>
    <mergeCell ref="AN54:AP54"/>
    <mergeCell ref="L45:AO45"/>
    <mergeCell ref="AM47:AN47"/>
    <mergeCell ref="AM49:AP49"/>
    <mergeCell ref="AS49:AT51"/>
    <mergeCell ref="AM50:AP50"/>
    <mergeCell ref="W33:AE33"/>
    <mergeCell ref="AK33:AO33"/>
    <mergeCell ref="L33:P33"/>
    <mergeCell ref="X35:AB35"/>
    <mergeCell ref="AK35:AO35"/>
    <mergeCell ref="AK31:AO31"/>
    <mergeCell ref="L31:P31"/>
    <mergeCell ref="W32:AE32"/>
    <mergeCell ref="AK32:AO32"/>
    <mergeCell ref="L32:P32"/>
    <mergeCell ref="BE5:BE32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</mergeCells>
  <hyperlinks>
    <hyperlink ref="A55" location="'2026_a - Výstavba hudební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M86"/>
  <sheetViews>
    <sheetView showGridLines="0" tabSelected="1" workbookViewId="0"/>
  </sheetViews>
  <sheetFormatPr defaultRowHeight="14.4"/>
  <cols>
    <col min="1" max="1" width="8.28515625" style="1" customWidth="1"/>
    <col min="2" max="2" width="1.140625" style="1" customWidth="1"/>
    <col min="3" max="3" width="4.140625" style="1" customWidth="1"/>
    <col min="4" max="4" width="4.28515625" style="1" customWidth="1"/>
    <col min="5" max="5" width="17.140625" style="1" customWidth="1"/>
    <col min="6" max="6" width="50.85546875" style="1" customWidth="1"/>
    <col min="7" max="7" width="7.42578125" style="1" customWidth="1"/>
    <col min="8" max="8" width="14" style="1" customWidth="1"/>
    <col min="9" max="9" width="15.85546875" style="1" customWidth="1"/>
    <col min="10" max="10" width="22.28515625" style="1" customWidth="1"/>
    <col min="11" max="11" width="22.28515625" style="1" hidden="1" customWidth="1"/>
    <col min="12" max="12" width="9.28515625" style="1" customWidth="1"/>
    <col min="13" max="13" width="10.85546875" style="1" hidden="1" customWidth="1"/>
    <col min="14" max="14" width="9.28515625" style="1" hidden="1"/>
    <col min="15" max="20" width="14.140625" style="1" hidden="1" customWidth="1"/>
    <col min="21" max="21" width="16.28515625" style="1" hidden="1" customWidth="1"/>
    <col min="22" max="22" width="12.28515625" style="1" customWidth="1"/>
    <col min="23" max="23" width="16.28515625" style="1" customWidth="1"/>
    <col min="24" max="24" width="12.28515625" style="1" customWidth="1"/>
    <col min="25" max="25" width="15" style="1" customWidth="1"/>
    <col min="26" max="26" width="11" style="1" customWidth="1"/>
    <col min="27" max="27" width="15" style="1" customWidth="1"/>
    <col min="28" max="28" width="16.28515625" style="1" customWidth="1"/>
    <col min="29" max="29" width="11" style="1" customWidth="1"/>
    <col min="30" max="30" width="15" style="1" customWidth="1"/>
    <col min="31" max="31" width="16.28515625" style="1" customWidth="1"/>
    <col min="44" max="65" width="9.28515625" style="1" hidden="1"/>
  </cols>
  <sheetData>
    <row r="2" spans="1:46" s="1" customFormat="1" ht="36.9" customHeight="1">
      <c r="L2" s="199" t="s">
        <v>6</v>
      </c>
      <c r="M2" s="166"/>
      <c r="N2" s="166"/>
      <c r="O2" s="166"/>
      <c r="P2" s="166"/>
      <c r="Q2" s="166"/>
      <c r="R2" s="166"/>
      <c r="S2" s="166"/>
      <c r="T2" s="166"/>
      <c r="U2" s="166"/>
      <c r="V2" s="166"/>
      <c r="AT2" s="15" t="s">
        <v>5</v>
      </c>
    </row>
    <row r="3" spans="1:46" s="1" customFormat="1" ht="6.9" hidden="1" customHeight="1">
      <c r="B3" s="16"/>
      <c r="C3" s="17"/>
      <c r="D3" s="17"/>
      <c r="E3" s="17"/>
      <c r="F3" s="17"/>
      <c r="G3" s="17"/>
      <c r="H3" s="17"/>
      <c r="I3" s="17"/>
      <c r="J3" s="17"/>
      <c r="K3" s="17"/>
      <c r="L3" s="18"/>
      <c r="AT3" s="15" t="s">
        <v>79</v>
      </c>
    </row>
    <row r="4" spans="1:46" s="1" customFormat="1" ht="24.9" hidden="1" customHeight="1">
      <c r="B4" s="18"/>
      <c r="D4" s="19" t="s">
        <v>80</v>
      </c>
      <c r="L4" s="18"/>
      <c r="M4" s="81" t="s">
        <v>11</v>
      </c>
      <c r="AT4" s="15" t="s">
        <v>4</v>
      </c>
    </row>
    <row r="5" spans="1:46" s="1" customFormat="1" ht="6.9" hidden="1" customHeight="1">
      <c r="B5" s="18"/>
      <c r="L5" s="18"/>
    </row>
    <row r="6" spans="1:46" s="2" customFormat="1" ht="12" hidden="1" customHeight="1">
      <c r="A6" s="30"/>
      <c r="B6" s="31"/>
      <c r="C6" s="30"/>
      <c r="D6" s="25" t="s">
        <v>17</v>
      </c>
      <c r="E6" s="30"/>
      <c r="F6" s="30"/>
      <c r="G6" s="30"/>
      <c r="H6" s="30"/>
      <c r="I6" s="30"/>
      <c r="J6" s="30"/>
      <c r="K6" s="30"/>
      <c r="L6" s="82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</row>
    <row r="7" spans="1:46" s="2" customFormat="1" ht="16.5" hidden="1" customHeight="1">
      <c r="A7" s="30"/>
      <c r="B7" s="31"/>
      <c r="C7" s="30"/>
      <c r="D7" s="30"/>
      <c r="E7" s="181" t="s">
        <v>18</v>
      </c>
      <c r="F7" s="200"/>
      <c r="G7" s="200"/>
      <c r="H7" s="200"/>
      <c r="I7" s="30"/>
      <c r="J7" s="30"/>
      <c r="K7" s="30"/>
      <c r="L7" s="82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</row>
    <row r="8" spans="1:46" s="2" customFormat="1" ht="10.199999999999999" hidden="1">
      <c r="A8" s="30"/>
      <c r="B8" s="31"/>
      <c r="C8" s="30"/>
      <c r="D8" s="30"/>
      <c r="E8" s="30"/>
      <c r="F8" s="30"/>
      <c r="G8" s="30"/>
      <c r="H8" s="30"/>
      <c r="I8" s="30"/>
      <c r="J8" s="30"/>
      <c r="K8" s="30"/>
      <c r="L8" s="82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</row>
    <row r="9" spans="1:46" s="2" customFormat="1" ht="12" hidden="1" customHeight="1">
      <c r="A9" s="30"/>
      <c r="B9" s="31"/>
      <c r="C9" s="30"/>
      <c r="D9" s="25" t="s">
        <v>19</v>
      </c>
      <c r="E9" s="30"/>
      <c r="F9" s="23" t="s">
        <v>3</v>
      </c>
      <c r="G9" s="30"/>
      <c r="H9" s="30"/>
      <c r="I9" s="25" t="s">
        <v>20</v>
      </c>
      <c r="J9" s="23" t="s">
        <v>3</v>
      </c>
      <c r="K9" s="30"/>
      <c r="L9" s="82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</row>
    <row r="10" spans="1:46" s="2" customFormat="1" ht="12" hidden="1" customHeight="1">
      <c r="A10" s="30"/>
      <c r="B10" s="31"/>
      <c r="C10" s="30"/>
      <c r="D10" s="25" t="s">
        <v>21</v>
      </c>
      <c r="E10" s="30"/>
      <c r="F10" s="23" t="s">
        <v>22</v>
      </c>
      <c r="G10" s="30"/>
      <c r="H10" s="30"/>
      <c r="I10" s="25" t="s">
        <v>23</v>
      </c>
      <c r="J10" s="48" t="str">
        <f>'Rekapitulace stavby'!AN8</f>
        <v>9. 1. 2026</v>
      </c>
      <c r="K10" s="30"/>
      <c r="L10" s="82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1:46" s="2" customFormat="1" ht="10.8" hidden="1" customHeight="1">
      <c r="A11" s="30"/>
      <c r="B11" s="31"/>
      <c r="C11" s="30"/>
      <c r="D11" s="30"/>
      <c r="E11" s="30"/>
      <c r="F11" s="30"/>
      <c r="G11" s="30"/>
      <c r="H11" s="30"/>
      <c r="I11" s="30"/>
      <c r="J11" s="30"/>
      <c r="K11" s="30"/>
      <c r="L11" s="82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</row>
    <row r="12" spans="1:46" s="2" customFormat="1" ht="12" hidden="1" customHeight="1">
      <c r="A12" s="30"/>
      <c r="B12" s="31"/>
      <c r="C12" s="30"/>
      <c r="D12" s="25" t="s">
        <v>25</v>
      </c>
      <c r="E12" s="30"/>
      <c r="F12" s="30"/>
      <c r="G12" s="30"/>
      <c r="H12" s="30"/>
      <c r="I12" s="25" t="s">
        <v>26</v>
      </c>
      <c r="J12" s="23" t="s">
        <v>3</v>
      </c>
      <c r="K12" s="30"/>
      <c r="L12" s="82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</row>
    <row r="13" spans="1:46" s="2" customFormat="1" ht="18" hidden="1" customHeight="1">
      <c r="A13" s="30"/>
      <c r="B13" s="31"/>
      <c r="C13" s="30"/>
      <c r="D13" s="30"/>
      <c r="E13" s="23" t="s">
        <v>27</v>
      </c>
      <c r="F13" s="30"/>
      <c r="G13" s="30"/>
      <c r="H13" s="30"/>
      <c r="I13" s="25" t="s">
        <v>28</v>
      </c>
      <c r="J13" s="23" t="s">
        <v>3</v>
      </c>
      <c r="K13" s="30"/>
      <c r="L13" s="82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</row>
    <row r="14" spans="1:46" s="2" customFormat="1" ht="6.9" hidden="1" customHeight="1">
      <c r="A14" s="30"/>
      <c r="B14" s="31"/>
      <c r="C14" s="30"/>
      <c r="D14" s="30"/>
      <c r="E14" s="30"/>
      <c r="F14" s="30"/>
      <c r="G14" s="30"/>
      <c r="H14" s="30"/>
      <c r="I14" s="30"/>
      <c r="J14" s="30"/>
      <c r="K14" s="30"/>
      <c r="L14" s="82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</row>
    <row r="15" spans="1:46" s="2" customFormat="1" ht="12" hidden="1" customHeight="1">
      <c r="A15" s="30"/>
      <c r="B15" s="31"/>
      <c r="C15" s="30"/>
      <c r="D15" s="25" t="s">
        <v>29</v>
      </c>
      <c r="E15" s="30"/>
      <c r="F15" s="30"/>
      <c r="G15" s="30"/>
      <c r="H15" s="30"/>
      <c r="I15" s="25" t="s">
        <v>26</v>
      </c>
      <c r="J15" s="26" t="str">
        <f>'Rekapitulace stavby'!AN13</f>
        <v>Vyplň údaj</v>
      </c>
      <c r="K15" s="30"/>
      <c r="L15" s="82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</row>
    <row r="16" spans="1:46" s="2" customFormat="1" ht="18" hidden="1" customHeight="1">
      <c r="A16" s="30"/>
      <c r="B16" s="31"/>
      <c r="C16" s="30"/>
      <c r="D16" s="30"/>
      <c r="E16" s="201" t="str">
        <f>'Rekapitulace stavby'!E14</f>
        <v>Vyplň údaj</v>
      </c>
      <c r="F16" s="165"/>
      <c r="G16" s="165"/>
      <c r="H16" s="165"/>
      <c r="I16" s="25" t="s">
        <v>28</v>
      </c>
      <c r="J16" s="26" t="str">
        <f>'Rekapitulace stavby'!AN14</f>
        <v>Vyplň údaj</v>
      </c>
      <c r="K16" s="30"/>
      <c r="L16" s="82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</row>
    <row r="17" spans="1:31" s="2" customFormat="1" ht="6.9" hidden="1" customHeight="1">
      <c r="A17" s="30"/>
      <c r="B17" s="31"/>
      <c r="C17" s="30"/>
      <c r="D17" s="30"/>
      <c r="E17" s="30"/>
      <c r="F17" s="30"/>
      <c r="G17" s="30"/>
      <c r="H17" s="30"/>
      <c r="I17" s="30"/>
      <c r="J17" s="30"/>
      <c r="K17" s="30"/>
      <c r="L17" s="82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</row>
    <row r="18" spans="1:31" s="2" customFormat="1" ht="12" hidden="1" customHeight="1">
      <c r="A18" s="30"/>
      <c r="B18" s="31"/>
      <c r="C18" s="30"/>
      <c r="D18" s="25" t="s">
        <v>32</v>
      </c>
      <c r="E18" s="30"/>
      <c r="F18" s="30"/>
      <c r="G18" s="30"/>
      <c r="H18" s="30"/>
      <c r="I18" s="25" t="s">
        <v>26</v>
      </c>
      <c r="J18" s="23" t="str">
        <f>IF('Rekapitulace stavby'!AN16="","",'Rekapitulace stavby'!AN16)</f>
        <v/>
      </c>
      <c r="K18" s="30"/>
      <c r="L18" s="82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</row>
    <row r="19" spans="1:31" s="2" customFormat="1" ht="18" hidden="1" customHeight="1">
      <c r="A19" s="30"/>
      <c r="B19" s="31"/>
      <c r="C19" s="30"/>
      <c r="D19" s="30"/>
      <c r="E19" s="23" t="str">
        <f>IF('Rekapitulace stavby'!E17="","",'Rekapitulace stavby'!E17)</f>
        <v xml:space="preserve"> </v>
      </c>
      <c r="F19" s="30"/>
      <c r="G19" s="30"/>
      <c r="H19" s="30"/>
      <c r="I19" s="25" t="s">
        <v>28</v>
      </c>
      <c r="J19" s="23" t="str">
        <f>IF('Rekapitulace stavby'!AN17="","",'Rekapitulace stavby'!AN17)</f>
        <v/>
      </c>
      <c r="K19" s="30"/>
      <c r="L19" s="82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</row>
    <row r="20" spans="1:31" s="2" customFormat="1" ht="6.9" hidden="1" customHeight="1">
      <c r="A20" s="30"/>
      <c r="B20" s="31"/>
      <c r="C20" s="30"/>
      <c r="D20" s="30"/>
      <c r="E20" s="30"/>
      <c r="F20" s="30"/>
      <c r="G20" s="30"/>
      <c r="H20" s="30"/>
      <c r="I20" s="30"/>
      <c r="J20" s="30"/>
      <c r="K20" s="30"/>
      <c r="L20" s="82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</row>
    <row r="21" spans="1:31" s="2" customFormat="1" ht="12" hidden="1" customHeight="1">
      <c r="A21" s="30"/>
      <c r="B21" s="31"/>
      <c r="C21" s="30"/>
      <c r="D21" s="25" t="s">
        <v>34</v>
      </c>
      <c r="E21" s="30"/>
      <c r="F21" s="30"/>
      <c r="G21" s="30"/>
      <c r="H21" s="30"/>
      <c r="I21" s="25" t="s">
        <v>26</v>
      </c>
      <c r="J21" s="23" t="s">
        <v>3</v>
      </c>
      <c r="K21" s="30"/>
      <c r="L21" s="82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</row>
    <row r="22" spans="1:31" s="2" customFormat="1" ht="18" hidden="1" customHeight="1">
      <c r="A22" s="30"/>
      <c r="B22" s="31"/>
      <c r="C22" s="30"/>
      <c r="D22" s="30"/>
      <c r="E22" s="23" t="s">
        <v>35</v>
      </c>
      <c r="F22" s="30"/>
      <c r="G22" s="30"/>
      <c r="H22" s="30"/>
      <c r="I22" s="25" t="s">
        <v>28</v>
      </c>
      <c r="J22" s="23" t="s">
        <v>3</v>
      </c>
      <c r="K22" s="30"/>
      <c r="L22" s="82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</row>
    <row r="23" spans="1:31" s="2" customFormat="1" ht="6.9" hidden="1" customHeight="1">
      <c r="A23" s="30"/>
      <c r="B23" s="31"/>
      <c r="C23" s="30"/>
      <c r="D23" s="30"/>
      <c r="E23" s="30"/>
      <c r="F23" s="30"/>
      <c r="G23" s="30"/>
      <c r="H23" s="30"/>
      <c r="I23" s="30"/>
      <c r="J23" s="30"/>
      <c r="K23" s="30"/>
      <c r="L23" s="82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</row>
    <row r="24" spans="1:31" s="2" customFormat="1" ht="12" hidden="1" customHeight="1">
      <c r="A24" s="30"/>
      <c r="B24" s="31"/>
      <c r="C24" s="30"/>
      <c r="D24" s="25" t="s">
        <v>36</v>
      </c>
      <c r="E24" s="30"/>
      <c r="F24" s="30"/>
      <c r="G24" s="30"/>
      <c r="H24" s="30"/>
      <c r="I24" s="30"/>
      <c r="J24" s="30"/>
      <c r="K24" s="30"/>
      <c r="L24" s="82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</row>
    <row r="25" spans="1:31" s="8" customFormat="1" ht="71.25" hidden="1" customHeight="1">
      <c r="A25" s="83"/>
      <c r="B25" s="84"/>
      <c r="C25" s="83"/>
      <c r="D25" s="83"/>
      <c r="E25" s="170" t="s">
        <v>37</v>
      </c>
      <c r="F25" s="170"/>
      <c r="G25" s="170"/>
      <c r="H25" s="170"/>
      <c r="I25" s="83"/>
      <c r="J25" s="83"/>
      <c r="K25" s="83"/>
      <c r="L25" s="85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</row>
    <row r="26" spans="1:31" s="2" customFormat="1" ht="6.9" hidden="1" customHeight="1">
      <c r="A26" s="30"/>
      <c r="B26" s="31"/>
      <c r="C26" s="30"/>
      <c r="D26" s="30"/>
      <c r="E26" s="30"/>
      <c r="F26" s="30"/>
      <c r="G26" s="30"/>
      <c r="H26" s="30"/>
      <c r="I26" s="30"/>
      <c r="J26" s="30"/>
      <c r="K26" s="30"/>
      <c r="L26" s="82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</row>
    <row r="27" spans="1:31" s="2" customFormat="1" ht="6.9" hidden="1" customHeight="1">
      <c r="A27" s="30"/>
      <c r="B27" s="31"/>
      <c r="C27" s="30"/>
      <c r="D27" s="59"/>
      <c r="E27" s="59"/>
      <c r="F27" s="59"/>
      <c r="G27" s="59"/>
      <c r="H27" s="59"/>
      <c r="I27" s="59"/>
      <c r="J27" s="59"/>
      <c r="K27" s="59"/>
      <c r="L27" s="82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</row>
    <row r="28" spans="1:31" s="2" customFormat="1" ht="25.35" hidden="1" customHeight="1">
      <c r="A28" s="30"/>
      <c r="B28" s="31"/>
      <c r="C28" s="30"/>
      <c r="D28" s="86" t="s">
        <v>38</v>
      </c>
      <c r="E28" s="30"/>
      <c r="F28" s="30"/>
      <c r="G28" s="30"/>
      <c r="H28" s="30"/>
      <c r="I28" s="30"/>
      <c r="J28" s="64">
        <f>ROUND(J76, 2)</f>
        <v>0</v>
      </c>
      <c r="K28" s="30"/>
      <c r="L28" s="82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</row>
    <row r="29" spans="1:31" s="2" customFormat="1" ht="6.9" hidden="1" customHeight="1">
      <c r="A29" s="30"/>
      <c r="B29" s="31"/>
      <c r="C29" s="30"/>
      <c r="D29" s="59"/>
      <c r="E29" s="59"/>
      <c r="F29" s="59"/>
      <c r="G29" s="59"/>
      <c r="H29" s="59"/>
      <c r="I29" s="59"/>
      <c r="J29" s="59"/>
      <c r="K29" s="59"/>
      <c r="L29" s="82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</row>
    <row r="30" spans="1:31" s="2" customFormat="1" ht="14.4" hidden="1" customHeight="1">
      <c r="A30" s="30"/>
      <c r="B30" s="31"/>
      <c r="C30" s="30"/>
      <c r="D30" s="30"/>
      <c r="E30" s="30"/>
      <c r="F30" s="34" t="s">
        <v>40</v>
      </c>
      <c r="G30" s="30"/>
      <c r="H30" s="30"/>
      <c r="I30" s="34" t="s">
        <v>39</v>
      </c>
      <c r="J30" s="34" t="s">
        <v>41</v>
      </c>
      <c r="K30" s="30"/>
      <c r="L30" s="82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</row>
    <row r="31" spans="1:31" s="2" customFormat="1" ht="14.4" hidden="1" customHeight="1">
      <c r="A31" s="30"/>
      <c r="B31" s="31"/>
      <c r="C31" s="30"/>
      <c r="D31" s="87" t="s">
        <v>42</v>
      </c>
      <c r="E31" s="25" t="s">
        <v>43</v>
      </c>
      <c r="F31" s="88">
        <f>ROUND((SUM(BE76:BE85)),  2)</f>
        <v>0</v>
      </c>
      <c r="G31" s="30"/>
      <c r="H31" s="30"/>
      <c r="I31" s="89">
        <v>0.21</v>
      </c>
      <c r="J31" s="88">
        <f>ROUND(((SUM(BE76:BE85))*I31),  2)</f>
        <v>0</v>
      </c>
      <c r="K31" s="30"/>
      <c r="L31" s="82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</row>
    <row r="32" spans="1:31" s="2" customFormat="1" ht="14.4" hidden="1" customHeight="1">
      <c r="A32" s="30"/>
      <c r="B32" s="31"/>
      <c r="C32" s="30"/>
      <c r="D32" s="30"/>
      <c r="E32" s="25" t="s">
        <v>44</v>
      </c>
      <c r="F32" s="88">
        <f>ROUND((SUM(BF76:BF85)),  2)</f>
        <v>0</v>
      </c>
      <c r="G32" s="30"/>
      <c r="H32" s="30"/>
      <c r="I32" s="89">
        <v>0.12</v>
      </c>
      <c r="J32" s="88">
        <f>ROUND(((SUM(BF76:BF85))*I32),  2)</f>
        <v>0</v>
      </c>
      <c r="K32" s="30"/>
      <c r="L32" s="82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spans="1:31" s="2" customFormat="1" ht="14.4" hidden="1" customHeight="1">
      <c r="A33" s="30"/>
      <c r="B33" s="31"/>
      <c r="C33" s="30"/>
      <c r="D33" s="30"/>
      <c r="E33" s="25" t="s">
        <v>45</v>
      </c>
      <c r="F33" s="88">
        <f>ROUND((SUM(BG76:BG85)),  2)</f>
        <v>0</v>
      </c>
      <c r="G33" s="30"/>
      <c r="H33" s="30"/>
      <c r="I33" s="89">
        <v>0.21</v>
      </c>
      <c r="J33" s="88">
        <f>0</f>
        <v>0</v>
      </c>
      <c r="K33" s="30"/>
      <c r="L33" s="82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</row>
    <row r="34" spans="1:31" s="2" customFormat="1" ht="14.4" hidden="1" customHeight="1">
      <c r="A34" s="30"/>
      <c r="B34" s="31"/>
      <c r="C34" s="30"/>
      <c r="D34" s="30"/>
      <c r="E34" s="25" t="s">
        <v>46</v>
      </c>
      <c r="F34" s="88">
        <f>ROUND((SUM(BH76:BH85)),  2)</f>
        <v>0</v>
      </c>
      <c r="G34" s="30"/>
      <c r="H34" s="30"/>
      <c r="I34" s="89">
        <v>0.12</v>
      </c>
      <c r="J34" s="88">
        <f>0</f>
        <v>0</v>
      </c>
      <c r="K34" s="30"/>
      <c r="L34" s="82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spans="1:31" s="2" customFormat="1" ht="14.4" hidden="1" customHeight="1">
      <c r="A35" s="30"/>
      <c r="B35" s="31"/>
      <c r="C35" s="30"/>
      <c r="D35" s="30"/>
      <c r="E35" s="25" t="s">
        <v>47</v>
      </c>
      <c r="F35" s="88">
        <f>ROUND((SUM(BI76:BI85)),  2)</f>
        <v>0</v>
      </c>
      <c r="G35" s="30"/>
      <c r="H35" s="30"/>
      <c r="I35" s="89">
        <v>0</v>
      </c>
      <c r="J35" s="88">
        <f>0</f>
        <v>0</v>
      </c>
      <c r="K35" s="30"/>
      <c r="L35" s="82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</row>
    <row r="36" spans="1:31" s="2" customFormat="1" ht="6.9" hidden="1" customHeight="1">
      <c r="A36" s="30"/>
      <c r="B36" s="31"/>
      <c r="C36" s="30"/>
      <c r="D36" s="30"/>
      <c r="E36" s="30"/>
      <c r="F36" s="30"/>
      <c r="G36" s="30"/>
      <c r="H36" s="30"/>
      <c r="I36" s="30"/>
      <c r="J36" s="30"/>
      <c r="K36" s="30"/>
      <c r="L36" s="82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spans="1:31" s="2" customFormat="1" ht="25.35" hidden="1" customHeight="1">
      <c r="A37" s="30"/>
      <c r="B37" s="31"/>
      <c r="C37" s="90"/>
      <c r="D37" s="91" t="s">
        <v>48</v>
      </c>
      <c r="E37" s="53"/>
      <c r="F37" s="53"/>
      <c r="G37" s="92" t="s">
        <v>49</v>
      </c>
      <c r="H37" s="93" t="s">
        <v>50</v>
      </c>
      <c r="I37" s="53"/>
      <c r="J37" s="94">
        <f>SUM(J28:J35)</f>
        <v>0</v>
      </c>
      <c r="K37" s="95"/>
      <c r="L37" s="82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</row>
    <row r="38" spans="1:31" s="2" customFormat="1" ht="14.4" hidden="1" customHeight="1">
      <c r="A38" s="30"/>
      <c r="B38" s="40"/>
      <c r="C38" s="41"/>
      <c r="D38" s="41"/>
      <c r="E38" s="41"/>
      <c r="F38" s="41"/>
      <c r="G38" s="41"/>
      <c r="H38" s="41"/>
      <c r="I38" s="41"/>
      <c r="J38" s="41"/>
      <c r="K38" s="41"/>
      <c r="L38" s="82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</row>
    <row r="39" spans="1:31" ht="10.199999999999999" hidden="1"/>
    <row r="40" spans="1:31" ht="10.199999999999999" hidden="1"/>
    <row r="41" spans="1:31" ht="10.199999999999999" hidden="1"/>
    <row r="42" spans="1:31" s="2" customFormat="1" ht="6.9" hidden="1" customHeight="1">
      <c r="A42" s="30"/>
      <c r="B42" s="42"/>
      <c r="C42" s="43"/>
      <c r="D42" s="43"/>
      <c r="E42" s="43"/>
      <c r="F42" s="43"/>
      <c r="G42" s="43"/>
      <c r="H42" s="43"/>
      <c r="I42" s="43"/>
      <c r="J42" s="43"/>
      <c r="K42" s="43"/>
      <c r="L42" s="82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</row>
    <row r="43" spans="1:31" s="2" customFormat="1" ht="24.9" hidden="1" customHeight="1">
      <c r="A43" s="30"/>
      <c r="B43" s="31"/>
      <c r="C43" s="19" t="s">
        <v>81</v>
      </c>
      <c r="D43" s="30"/>
      <c r="E43" s="30"/>
      <c r="F43" s="30"/>
      <c r="G43" s="30"/>
      <c r="H43" s="30"/>
      <c r="I43" s="30"/>
      <c r="J43" s="30"/>
      <c r="K43" s="30"/>
      <c r="L43" s="82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</row>
    <row r="44" spans="1:31" s="2" customFormat="1" ht="6.9" hidden="1" customHeight="1">
      <c r="A44" s="30"/>
      <c r="B44" s="31"/>
      <c r="C44" s="30"/>
      <c r="D44" s="30"/>
      <c r="E44" s="30"/>
      <c r="F44" s="30"/>
      <c r="G44" s="30"/>
      <c r="H44" s="30"/>
      <c r="I44" s="30"/>
      <c r="J44" s="30"/>
      <c r="K44" s="30"/>
      <c r="L44" s="82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</row>
    <row r="45" spans="1:31" s="2" customFormat="1" ht="12" hidden="1" customHeight="1">
      <c r="A45" s="30"/>
      <c r="B45" s="31"/>
      <c r="C45" s="25" t="s">
        <v>17</v>
      </c>
      <c r="D45" s="30"/>
      <c r="E45" s="30"/>
      <c r="F45" s="30"/>
      <c r="G45" s="30"/>
      <c r="H45" s="30"/>
      <c r="I45" s="30"/>
      <c r="J45" s="30"/>
      <c r="K45" s="30"/>
      <c r="L45" s="82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</row>
    <row r="46" spans="1:31" s="2" customFormat="1" ht="16.5" hidden="1" customHeight="1">
      <c r="A46" s="30"/>
      <c r="B46" s="31"/>
      <c r="C46" s="30"/>
      <c r="D46" s="30"/>
      <c r="E46" s="181" t="str">
        <f>E7</f>
        <v>Výstavba hudebního altánu v zámeckém parku Petrohrad</v>
      </c>
      <c r="F46" s="200"/>
      <c r="G46" s="200"/>
      <c r="H46" s="200"/>
      <c r="I46" s="30"/>
      <c r="J46" s="30"/>
      <c r="K46" s="30"/>
      <c r="L46" s="82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</row>
    <row r="47" spans="1:31" s="2" customFormat="1" ht="6.9" hidden="1" customHeight="1">
      <c r="A47" s="30"/>
      <c r="B47" s="31"/>
      <c r="C47" s="30"/>
      <c r="D47" s="30"/>
      <c r="E47" s="30"/>
      <c r="F47" s="30"/>
      <c r="G47" s="30"/>
      <c r="H47" s="30"/>
      <c r="I47" s="30"/>
      <c r="J47" s="30"/>
      <c r="K47" s="30"/>
      <c r="L47" s="82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</row>
    <row r="48" spans="1:31" s="2" customFormat="1" ht="12" hidden="1" customHeight="1">
      <c r="A48" s="30"/>
      <c r="B48" s="31"/>
      <c r="C48" s="25" t="s">
        <v>21</v>
      </c>
      <c r="D48" s="30"/>
      <c r="E48" s="30"/>
      <c r="F48" s="23" t="str">
        <f>F10</f>
        <v>Petrohrad</v>
      </c>
      <c r="G48" s="30"/>
      <c r="H48" s="30"/>
      <c r="I48" s="25" t="s">
        <v>23</v>
      </c>
      <c r="J48" s="48" t="str">
        <f>IF(J10="","",J10)</f>
        <v>9. 1. 2026</v>
      </c>
      <c r="K48" s="30"/>
      <c r="L48" s="82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</row>
    <row r="49" spans="1:47" s="2" customFormat="1" ht="6.9" hidden="1" customHeight="1">
      <c r="A49" s="30"/>
      <c r="B49" s="31"/>
      <c r="C49" s="30"/>
      <c r="D49" s="30"/>
      <c r="E49" s="30"/>
      <c r="F49" s="30"/>
      <c r="G49" s="30"/>
      <c r="H49" s="30"/>
      <c r="I49" s="30"/>
      <c r="J49" s="30"/>
      <c r="K49" s="30"/>
      <c r="L49" s="82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</row>
    <row r="50" spans="1:47" s="2" customFormat="1" ht="15.15" hidden="1" customHeight="1">
      <c r="A50" s="30"/>
      <c r="B50" s="31"/>
      <c r="C50" s="25" t="s">
        <v>25</v>
      </c>
      <c r="D50" s="30"/>
      <c r="E50" s="30"/>
      <c r="F50" s="23" t="str">
        <f>E13</f>
        <v xml:space="preserve">Pavel Šilhánek </v>
      </c>
      <c r="G50" s="30"/>
      <c r="H50" s="30"/>
      <c r="I50" s="25" t="s">
        <v>32</v>
      </c>
      <c r="J50" s="28" t="str">
        <f>E19</f>
        <v xml:space="preserve"> </v>
      </c>
      <c r="K50" s="30"/>
      <c r="L50" s="82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</row>
    <row r="51" spans="1:47" s="2" customFormat="1" ht="15.15" hidden="1" customHeight="1">
      <c r="A51" s="30"/>
      <c r="B51" s="31"/>
      <c r="C51" s="25" t="s">
        <v>29</v>
      </c>
      <c r="D51" s="30"/>
      <c r="E51" s="30"/>
      <c r="F51" s="23" t="str">
        <f>IF(E16="","",E16)</f>
        <v>Vyplň údaj</v>
      </c>
      <c r="G51" s="30"/>
      <c r="H51" s="30"/>
      <c r="I51" s="25" t="s">
        <v>34</v>
      </c>
      <c r="J51" s="28" t="str">
        <f>E22</f>
        <v>Ing. Václav Rajn</v>
      </c>
      <c r="K51" s="30"/>
      <c r="L51" s="82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</row>
    <row r="52" spans="1:47" s="2" customFormat="1" ht="10.35" hidden="1" customHeight="1">
      <c r="A52" s="30"/>
      <c r="B52" s="31"/>
      <c r="C52" s="30"/>
      <c r="D52" s="30"/>
      <c r="E52" s="30"/>
      <c r="F52" s="30"/>
      <c r="G52" s="30"/>
      <c r="H52" s="30"/>
      <c r="I52" s="30"/>
      <c r="J52" s="30"/>
      <c r="K52" s="30"/>
      <c r="L52" s="82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</row>
    <row r="53" spans="1:47" s="2" customFormat="1" ht="29.25" hidden="1" customHeight="1">
      <c r="A53" s="30"/>
      <c r="B53" s="31"/>
      <c r="C53" s="96" t="s">
        <v>82</v>
      </c>
      <c r="D53" s="90"/>
      <c r="E53" s="90"/>
      <c r="F53" s="90"/>
      <c r="G53" s="90"/>
      <c r="H53" s="90"/>
      <c r="I53" s="90"/>
      <c r="J53" s="97" t="s">
        <v>83</v>
      </c>
      <c r="K53" s="90"/>
      <c r="L53" s="82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</row>
    <row r="54" spans="1:47" s="2" customFormat="1" ht="10.35" hidden="1" customHeight="1">
      <c r="A54" s="30"/>
      <c r="B54" s="31"/>
      <c r="C54" s="30"/>
      <c r="D54" s="30"/>
      <c r="E54" s="30"/>
      <c r="F54" s="30"/>
      <c r="G54" s="30"/>
      <c r="H54" s="30"/>
      <c r="I54" s="30"/>
      <c r="J54" s="30"/>
      <c r="K54" s="30"/>
      <c r="L54" s="82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</row>
    <row r="55" spans="1:47" s="2" customFormat="1" ht="22.8" hidden="1" customHeight="1">
      <c r="A55" s="30"/>
      <c r="B55" s="31"/>
      <c r="C55" s="98" t="s">
        <v>70</v>
      </c>
      <c r="D55" s="30"/>
      <c r="E55" s="30"/>
      <c r="F55" s="30"/>
      <c r="G55" s="30"/>
      <c r="H55" s="30"/>
      <c r="I55" s="30"/>
      <c r="J55" s="64">
        <f>J76</f>
        <v>0</v>
      </c>
      <c r="K55" s="30"/>
      <c r="L55" s="82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U55" s="15" t="s">
        <v>84</v>
      </c>
    </row>
    <row r="56" spans="1:47" s="9" customFormat="1" ht="24.9" hidden="1" customHeight="1">
      <c r="B56" s="99"/>
      <c r="D56" s="100" t="s">
        <v>85</v>
      </c>
      <c r="E56" s="101"/>
      <c r="F56" s="101"/>
      <c r="G56" s="101"/>
      <c r="H56" s="101"/>
      <c r="I56" s="101"/>
      <c r="J56" s="102">
        <f>J77</f>
        <v>0</v>
      </c>
      <c r="L56" s="99"/>
    </row>
    <row r="57" spans="1:47" s="10" customFormat="1" ht="19.95" hidden="1" customHeight="1">
      <c r="B57" s="103"/>
      <c r="D57" s="104" t="s">
        <v>86</v>
      </c>
      <c r="E57" s="105"/>
      <c r="F57" s="105"/>
      <c r="G57" s="105"/>
      <c r="H57" s="105"/>
      <c r="I57" s="105"/>
      <c r="J57" s="106">
        <f>J78</f>
        <v>0</v>
      </c>
      <c r="L57" s="103"/>
    </row>
    <row r="58" spans="1:47" s="10" customFormat="1" ht="19.95" hidden="1" customHeight="1">
      <c r="B58" s="103"/>
      <c r="D58" s="104" t="s">
        <v>87</v>
      </c>
      <c r="E58" s="105"/>
      <c r="F58" s="105"/>
      <c r="G58" s="105"/>
      <c r="H58" s="105"/>
      <c r="I58" s="105"/>
      <c r="J58" s="106">
        <f>J82</f>
        <v>0</v>
      </c>
      <c r="L58" s="103"/>
    </row>
    <row r="59" spans="1:47" s="2" customFormat="1" ht="21.75" hidden="1" customHeight="1">
      <c r="A59" s="30"/>
      <c r="B59" s="31"/>
      <c r="C59" s="30"/>
      <c r="D59" s="30"/>
      <c r="E59" s="30"/>
      <c r="F59" s="30"/>
      <c r="G59" s="30"/>
      <c r="H59" s="30"/>
      <c r="I59" s="30"/>
      <c r="J59" s="30"/>
      <c r="K59" s="30"/>
      <c r="L59" s="82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</row>
    <row r="60" spans="1:47" s="2" customFormat="1" ht="6.9" hidden="1" customHeight="1">
      <c r="A60" s="30"/>
      <c r="B60" s="40"/>
      <c r="C60" s="41"/>
      <c r="D60" s="41"/>
      <c r="E60" s="41"/>
      <c r="F60" s="41"/>
      <c r="G60" s="41"/>
      <c r="H60" s="41"/>
      <c r="I60" s="41"/>
      <c r="J60" s="41"/>
      <c r="K60" s="41"/>
      <c r="L60" s="82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</row>
    <row r="61" spans="1:47" ht="10.199999999999999" hidden="1"/>
    <row r="62" spans="1:47" ht="10.199999999999999" hidden="1"/>
    <row r="63" spans="1:47" ht="10.199999999999999" hidden="1"/>
    <row r="64" spans="1:47" s="2" customFormat="1" ht="6.9" customHeight="1">
      <c r="A64" s="30"/>
      <c r="B64" s="42"/>
      <c r="C64" s="43"/>
      <c r="D64" s="43"/>
      <c r="E64" s="43"/>
      <c r="F64" s="43"/>
      <c r="G64" s="43"/>
      <c r="H64" s="43"/>
      <c r="I64" s="43"/>
      <c r="J64" s="43"/>
      <c r="K64" s="43"/>
      <c r="L64" s="82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</row>
    <row r="65" spans="1:65" s="2" customFormat="1" ht="24.9" customHeight="1">
      <c r="A65" s="30"/>
      <c r="B65" s="31"/>
      <c r="C65" s="19" t="s">
        <v>88</v>
      </c>
      <c r="D65" s="30"/>
      <c r="E65" s="30"/>
      <c r="F65" s="30"/>
      <c r="G65" s="30"/>
      <c r="H65" s="30"/>
      <c r="I65" s="30"/>
      <c r="J65" s="30"/>
      <c r="K65" s="30"/>
      <c r="L65" s="82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</row>
    <row r="66" spans="1:65" s="2" customFormat="1" ht="6.9" customHeight="1">
      <c r="A66" s="30"/>
      <c r="B66" s="31"/>
      <c r="C66" s="30"/>
      <c r="D66" s="30"/>
      <c r="E66" s="30"/>
      <c r="F66" s="30"/>
      <c r="G66" s="30"/>
      <c r="H66" s="30"/>
      <c r="I66" s="30"/>
      <c r="J66" s="30"/>
      <c r="K66" s="30"/>
      <c r="L66" s="82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</row>
    <row r="67" spans="1:65" s="2" customFormat="1" ht="12" customHeight="1">
      <c r="A67" s="30"/>
      <c r="B67" s="31"/>
      <c r="C67" s="25" t="s">
        <v>17</v>
      </c>
      <c r="D67" s="30"/>
      <c r="E67" s="30"/>
      <c r="F67" s="30"/>
      <c r="G67" s="30"/>
      <c r="H67" s="30"/>
      <c r="I67" s="30"/>
      <c r="J67" s="30"/>
      <c r="K67" s="30"/>
      <c r="L67" s="82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</row>
    <row r="68" spans="1:65" s="2" customFormat="1" ht="16.5" customHeight="1">
      <c r="A68" s="30"/>
      <c r="B68" s="31"/>
      <c r="C68" s="30"/>
      <c r="D68" s="30"/>
      <c r="E68" s="181" t="str">
        <f>E7</f>
        <v>Výstavba hudebního altánu v zámeckém parku Petrohrad</v>
      </c>
      <c r="F68" s="200"/>
      <c r="G68" s="200"/>
      <c r="H68" s="200"/>
      <c r="I68" s="30"/>
      <c r="J68" s="30"/>
      <c r="K68" s="30"/>
      <c r="L68" s="82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</row>
    <row r="69" spans="1:65" s="2" customFormat="1" ht="6.9" customHeight="1">
      <c r="A69" s="30"/>
      <c r="B69" s="31"/>
      <c r="C69" s="30"/>
      <c r="D69" s="30"/>
      <c r="E69" s="30"/>
      <c r="F69" s="30"/>
      <c r="G69" s="30"/>
      <c r="H69" s="30"/>
      <c r="I69" s="30"/>
      <c r="J69" s="30"/>
      <c r="K69" s="30"/>
      <c r="L69" s="82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</row>
    <row r="70" spans="1:65" s="2" customFormat="1" ht="12" customHeight="1">
      <c r="A70" s="30"/>
      <c r="B70" s="31"/>
      <c r="C70" s="25" t="s">
        <v>21</v>
      </c>
      <c r="D70" s="30"/>
      <c r="E70" s="30"/>
      <c r="F70" s="23" t="str">
        <f>F10</f>
        <v>Petrohrad</v>
      </c>
      <c r="G70" s="30"/>
      <c r="H70" s="30"/>
      <c r="I70" s="25" t="s">
        <v>23</v>
      </c>
      <c r="J70" s="48" t="str">
        <f>IF(J10="","",J10)</f>
        <v>9. 1. 2026</v>
      </c>
      <c r="K70" s="30"/>
      <c r="L70" s="82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</row>
    <row r="71" spans="1:65" s="2" customFormat="1" ht="6.9" customHeight="1">
      <c r="A71" s="30"/>
      <c r="B71" s="31"/>
      <c r="C71" s="30"/>
      <c r="D71" s="30"/>
      <c r="E71" s="30"/>
      <c r="F71" s="30"/>
      <c r="G71" s="30"/>
      <c r="H71" s="30"/>
      <c r="I71" s="30"/>
      <c r="J71" s="30"/>
      <c r="K71" s="30"/>
      <c r="L71" s="82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</row>
    <row r="72" spans="1:65" s="2" customFormat="1" ht="15.15" customHeight="1">
      <c r="A72" s="30"/>
      <c r="B72" s="31"/>
      <c r="C72" s="25" t="s">
        <v>25</v>
      </c>
      <c r="D72" s="30"/>
      <c r="E72" s="30"/>
      <c r="F72" s="23" t="str">
        <f>E13</f>
        <v xml:space="preserve">Pavel Šilhánek </v>
      </c>
      <c r="G72" s="30"/>
      <c r="H72" s="30"/>
      <c r="I72" s="25" t="s">
        <v>32</v>
      </c>
      <c r="J72" s="28" t="str">
        <f>E19</f>
        <v xml:space="preserve"> </v>
      </c>
      <c r="K72" s="30"/>
      <c r="L72" s="82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</row>
    <row r="73" spans="1:65" s="2" customFormat="1" ht="15.15" customHeight="1">
      <c r="A73" s="30"/>
      <c r="B73" s="31"/>
      <c r="C73" s="25" t="s">
        <v>29</v>
      </c>
      <c r="D73" s="30"/>
      <c r="E73" s="30"/>
      <c r="F73" s="23" t="str">
        <f>IF(E16="","",E16)</f>
        <v>Vyplň údaj</v>
      </c>
      <c r="G73" s="30"/>
      <c r="H73" s="30"/>
      <c r="I73" s="25" t="s">
        <v>34</v>
      </c>
      <c r="J73" s="28" t="str">
        <f>E22</f>
        <v>Ing. Václav Rajn</v>
      </c>
      <c r="K73" s="30"/>
      <c r="L73" s="82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</row>
    <row r="74" spans="1:65" s="2" customFormat="1" ht="10.35" customHeight="1">
      <c r="A74" s="30"/>
      <c r="B74" s="31"/>
      <c r="C74" s="30"/>
      <c r="D74" s="30"/>
      <c r="E74" s="30"/>
      <c r="F74" s="30"/>
      <c r="G74" s="30"/>
      <c r="H74" s="30"/>
      <c r="I74" s="30"/>
      <c r="J74" s="30"/>
      <c r="K74" s="30"/>
      <c r="L74" s="82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</row>
    <row r="75" spans="1:65" s="11" customFormat="1" ht="29.25" customHeight="1">
      <c r="A75" s="107"/>
      <c r="B75" s="108"/>
      <c r="C75" s="109" t="s">
        <v>89</v>
      </c>
      <c r="D75" s="110" t="s">
        <v>57</v>
      </c>
      <c r="E75" s="110" t="s">
        <v>53</v>
      </c>
      <c r="F75" s="110" t="s">
        <v>54</v>
      </c>
      <c r="G75" s="110" t="s">
        <v>90</v>
      </c>
      <c r="H75" s="110" t="s">
        <v>91</v>
      </c>
      <c r="I75" s="110" t="s">
        <v>92</v>
      </c>
      <c r="J75" s="111" t="s">
        <v>83</v>
      </c>
      <c r="K75" s="112" t="s">
        <v>93</v>
      </c>
      <c r="L75" s="113"/>
      <c r="M75" s="55" t="s">
        <v>3</v>
      </c>
      <c r="N75" s="56" t="s">
        <v>42</v>
      </c>
      <c r="O75" s="56" t="s">
        <v>94</v>
      </c>
      <c r="P75" s="56" t="s">
        <v>95</v>
      </c>
      <c r="Q75" s="56" t="s">
        <v>96</v>
      </c>
      <c r="R75" s="56" t="s">
        <v>97</v>
      </c>
      <c r="S75" s="56" t="s">
        <v>98</v>
      </c>
      <c r="T75" s="57" t="s">
        <v>99</v>
      </c>
      <c r="U75" s="107"/>
      <c r="V75" s="107"/>
      <c r="W75" s="107"/>
      <c r="X75" s="107"/>
      <c r="Y75" s="107"/>
      <c r="Z75" s="107"/>
      <c r="AA75" s="107"/>
      <c r="AB75" s="107"/>
      <c r="AC75" s="107"/>
      <c r="AD75" s="107"/>
      <c r="AE75" s="107"/>
    </row>
    <row r="76" spans="1:65" s="2" customFormat="1" ht="22.8" customHeight="1">
      <c r="A76" s="30"/>
      <c r="B76" s="31"/>
      <c r="C76" s="62" t="s">
        <v>100</v>
      </c>
      <c r="D76" s="30"/>
      <c r="E76" s="30"/>
      <c r="F76" s="30"/>
      <c r="G76" s="30"/>
      <c r="H76" s="30"/>
      <c r="I76" s="30"/>
      <c r="J76" s="114">
        <f>BK76</f>
        <v>0</v>
      </c>
      <c r="K76" s="30"/>
      <c r="L76" s="31"/>
      <c r="M76" s="58"/>
      <c r="N76" s="49"/>
      <c r="O76" s="59"/>
      <c r="P76" s="115">
        <f>P77</f>
        <v>0</v>
      </c>
      <c r="Q76" s="59"/>
      <c r="R76" s="115">
        <f>R77</f>
        <v>0</v>
      </c>
      <c r="S76" s="59"/>
      <c r="T76" s="116">
        <f>T77</f>
        <v>0</v>
      </c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T76" s="15" t="s">
        <v>71</v>
      </c>
      <c r="AU76" s="15" t="s">
        <v>84</v>
      </c>
      <c r="BK76" s="117">
        <f>BK77</f>
        <v>0</v>
      </c>
    </row>
    <row r="77" spans="1:65" s="12" customFormat="1" ht="25.95" customHeight="1">
      <c r="B77" s="118"/>
      <c r="D77" s="119" t="s">
        <v>71</v>
      </c>
      <c r="E77" s="120" t="s">
        <v>101</v>
      </c>
      <c r="F77" s="120" t="s">
        <v>102</v>
      </c>
      <c r="I77" s="121"/>
      <c r="J77" s="122">
        <f>BK77</f>
        <v>0</v>
      </c>
      <c r="L77" s="118"/>
      <c r="M77" s="123"/>
      <c r="N77" s="124"/>
      <c r="O77" s="124"/>
      <c r="P77" s="125">
        <f>P78+P82</f>
        <v>0</v>
      </c>
      <c r="Q77" s="124"/>
      <c r="R77" s="125">
        <f>R78+R82</f>
        <v>0</v>
      </c>
      <c r="S77" s="124"/>
      <c r="T77" s="126">
        <f>T78+T82</f>
        <v>0</v>
      </c>
      <c r="AR77" s="119" t="s">
        <v>79</v>
      </c>
      <c r="AT77" s="127" t="s">
        <v>71</v>
      </c>
      <c r="AU77" s="127" t="s">
        <v>72</v>
      </c>
      <c r="AY77" s="119" t="s">
        <v>103</v>
      </c>
      <c r="BK77" s="128">
        <f>BK78+BK82</f>
        <v>0</v>
      </c>
    </row>
    <row r="78" spans="1:65" s="12" customFormat="1" ht="22.8" customHeight="1">
      <c r="B78" s="118"/>
      <c r="D78" s="119" t="s">
        <v>71</v>
      </c>
      <c r="E78" s="129" t="s">
        <v>104</v>
      </c>
      <c r="F78" s="129" t="s">
        <v>105</v>
      </c>
      <c r="I78" s="121"/>
      <c r="J78" s="130">
        <f>BK78</f>
        <v>0</v>
      </c>
      <c r="L78" s="118"/>
      <c r="M78" s="123"/>
      <c r="N78" s="124"/>
      <c r="O78" s="124"/>
      <c r="P78" s="125">
        <f>SUM(P79:P81)</f>
        <v>0</v>
      </c>
      <c r="Q78" s="124"/>
      <c r="R78" s="125">
        <f>SUM(R79:R81)</f>
        <v>0</v>
      </c>
      <c r="S78" s="124"/>
      <c r="T78" s="126">
        <f>SUM(T79:T81)</f>
        <v>0</v>
      </c>
      <c r="AR78" s="119" t="s">
        <v>79</v>
      </c>
      <c r="AT78" s="127" t="s">
        <v>71</v>
      </c>
      <c r="AU78" s="127" t="s">
        <v>77</v>
      </c>
      <c r="AY78" s="119" t="s">
        <v>103</v>
      </c>
      <c r="BK78" s="128">
        <f>SUM(BK79:BK81)</f>
        <v>0</v>
      </c>
    </row>
    <row r="79" spans="1:65" s="2" customFormat="1" ht="37.799999999999997" customHeight="1">
      <c r="A79" s="30"/>
      <c r="B79" s="131"/>
      <c r="C79" s="132" t="s">
        <v>77</v>
      </c>
      <c r="D79" s="132" t="s">
        <v>106</v>
      </c>
      <c r="E79" s="133" t="s">
        <v>107</v>
      </c>
      <c r="F79" s="134" t="s">
        <v>108</v>
      </c>
      <c r="G79" s="135" t="s">
        <v>109</v>
      </c>
      <c r="H79" s="136">
        <v>1</v>
      </c>
      <c r="I79" s="137"/>
      <c r="J79" s="138">
        <f>ROUND(I79*H79,2)</f>
        <v>0</v>
      </c>
      <c r="K79" s="139"/>
      <c r="L79" s="31"/>
      <c r="M79" s="140" t="s">
        <v>3</v>
      </c>
      <c r="N79" s="141" t="s">
        <v>43</v>
      </c>
      <c r="O79" s="51"/>
      <c r="P79" s="142">
        <f>O79*H79</f>
        <v>0</v>
      </c>
      <c r="Q79" s="142">
        <v>0</v>
      </c>
      <c r="R79" s="142">
        <f>Q79*H79</f>
        <v>0</v>
      </c>
      <c r="S79" s="142">
        <v>0</v>
      </c>
      <c r="T79" s="143">
        <f>S79*H79</f>
        <v>0</v>
      </c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R79" s="144" t="s">
        <v>110</v>
      </c>
      <c r="AT79" s="144" t="s">
        <v>106</v>
      </c>
      <c r="AU79" s="144" t="s">
        <v>79</v>
      </c>
      <c r="AY79" s="15" t="s">
        <v>103</v>
      </c>
      <c r="BE79" s="145">
        <f>IF(N79="základní",J79,0)</f>
        <v>0</v>
      </c>
      <c r="BF79" s="145">
        <f>IF(N79="snížená",J79,0)</f>
        <v>0</v>
      </c>
      <c r="BG79" s="145">
        <f>IF(N79="zákl. přenesená",J79,0)</f>
        <v>0</v>
      </c>
      <c r="BH79" s="145">
        <f>IF(N79="sníž. přenesená",J79,0)</f>
        <v>0</v>
      </c>
      <c r="BI79" s="145">
        <f>IF(N79="nulová",J79,0)</f>
        <v>0</v>
      </c>
      <c r="BJ79" s="15" t="s">
        <v>77</v>
      </c>
      <c r="BK79" s="145">
        <f>ROUND(I79*H79,2)</f>
        <v>0</v>
      </c>
      <c r="BL79" s="15" t="s">
        <v>110</v>
      </c>
      <c r="BM79" s="144" t="s">
        <v>111</v>
      </c>
    </row>
    <row r="80" spans="1:65" s="2" customFormat="1" ht="182.4">
      <c r="A80" s="30"/>
      <c r="B80" s="31"/>
      <c r="C80" s="30"/>
      <c r="D80" s="146" t="s">
        <v>112</v>
      </c>
      <c r="E80" s="30"/>
      <c r="F80" s="147" t="s">
        <v>113</v>
      </c>
      <c r="G80" s="30"/>
      <c r="H80" s="30"/>
      <c r="I80" s="148"/>
      <c r="J80" s="30"/>
      <c r="K80" s="30"/>
      <c r="L80" s="31"/>
      <c r="M80" s="149"/>
      <c r="N80" s="150"/>
      <c r="O80" s="51"/>
      <c r="P80" s="51"/>
      <c r="Q80" s="51"/>
      <c r="R80" s="51"/>
      <c r="S80" s="51"/>
      <c r="T80" s="52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T80" s="15" t="s">
        <v>112</v>
      </c>
      <c r="AU80" s="15" t="s">
        <v>79</v>
      </c>
    </row>
    <row r="81" spans="1:65" s="13" customFormat="1" ht="10.199999999999999">
      <c r="B81" s="151"/>
      <c r="D81" s="146" t="s">
        <v>114</v>
      </c>
      <c r="E81" s="152" t="s">
        <v>3</v>
      </c>
      <c r="F81" s="153" t="s">
        <v>77</v>
      </c>
      <c r="H81" s="154">
        <v>1</v>
      </c>
      <c r="I81" s="155"/>
      <c r="L81" s="151"/>
      <c r="M81" s="156"/>
      <c r="N81" s="157"/>
      <c r="O81" s="157"/>
      <c r="P81" s="157"/>
      <c r="Q81" s="157"/>
      <c r="R81" s="157"/>
      <c r="S81" s="157"/>
      <c r="T81" s="158"/>
      <c r="AT81" s="152" t="s">
        <v>114</v>
      </c>
      <c r="AU81" s="152" t="s">
        <v>79</v>
      </c>
      <c r="AV81" s="13" t="s">
        <v>79</v>
      </c>
      <c r="AW81" s="13" t="s">
        <v>31</v>
      </c>
      <c r="AX81" s="13" t="s">
        <v>77</v>
      </c>
      <c r="AY81" s="152" t="s">
        <v>103</v>
      </c>
    </row>
    <row r="82" spans="1:65" s="12" customFormat="1" ht="22.8" customHeight="1">
      <c r="B82" s="118"/>
      <c r="D82" s="119" t="s">
        <v>71</v>
      </c>
      <c r="E82" s="129" t="s">
        <v>115</v>
      </c>
      <c r="F82" s="129" t="s">
        <v>116</v>
      </c>
      <c r="I82" s="121"/>
      <c r="J82" s="130">
        <f>BK82</f>
        <v>0</v>
      </c>
      <c r="L82" s="118"/>
      <c r="M82" s="123"/>
      <c r="N82" s="124"/>
      <c r="O82" s="124"/>
      <c r="P82" s="125">
        <f>SUM(P83:P85)</f>
        <v>0</v>
      </c>
      <c r="Q82" s="124"/>
      <c r="R82" s="125">
        <f>SUM(R83:R85)</f>
        <v>0</v>
      </c>
      <c r="S82" s="124"/>
      <c r="T82" s="126">
        <f>SUM(T83:T85)</f>
        <v>0</v>
      </c>
      <c r="AR82" s="119" t="s">
        <v>77</v>
      </c>
      <c r="AT82" s="127" t="s">
        <v>71</v>
      </c>
      <c r="AU82" s="127" t="s">
        <v>77</v>
      </c>
      <c r="AY82" s="119" t="s">
        <v>103</v>
      </c>
      <c r="BK82" s="128">
        <f>SUM(BK83:BK85)</f>
        <v>0</v>
      </c>
    </row>
    <row r="83" spans="1:65" s="2" customFormat="1" ht="24.15" customHeight="1">
      <c r="A83" s="30"/>
      <c r="B83" s="131"/>
      <c r="C83" s="132" t="s">
        <v>79</v>
      </c>
      <c r="D83" s="132" t="s">
        <v>106</v>
      </c>
      <c r="E83" s="133" t="s">
        <v>117</v>
      </c>
      <c r="F83" s="134" t="s">
        <v>118</v>
      </c>
      <c r="G83" s="135" t="s">
        <v>109</v>
      </c>
      <c r="H83" s="136">
        <v>1</v>
      </c>
      <c r="I83" s="137"/>
      <c r="J83" s="138">
        <f>ROUND(I83*H83,2)</f>
        <v>0</v>
      </c>
      <c r="K83" s="139"/>
      <c r="L83" s="31"/>
      <c r="M83" s="140" t="s">
        <v>3</v>
      </c>
      <c r="N83" s="141" t="s">
        <v>43</v>
      </c>
      <c r="O83" s="51"/>
      <c r="P83" s="142">
        <f>O83*H83</f>
        <v>0</v>
      </c>
      <c r="Q83" s="142">
        <v>0</v>
      </c>
      <c r="R83" s="142">
        <f>Q83*H83</f>
        <v>0</v>
      </c>
      <c r="S83" s="142">
        <v>0</v>
      </c>
      <c r="T83" s="143">
        <f>S83*H83</f>
        <v>0</v>
      </c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R83" s="144" t="s">
        <v>110</v>
      </c>
      <c r="AT83" s="144" t="s">
        <v>106</v>
      </c>
      <c r="AU83" s="144" t="s">
        <v>79</v>
      </c>
      <c r="AY83" s="15" t="s">
        <v>103</v>
      </c>
      <c r="BE83" s="145">
        <f>IF(N83="základní",J83,0)</f>
        <v>0</v>
      </c>
      <c r="BF83" s="145">
        <f>IF(N83="snížená",J83,0)</f>
        <v>0</v>
      </c>
      <c r="BG83" s="145">
        <f>IF(N83="zákl. přenesená",J83,0)</f>
        <v>0</v>
      </c>
      <c r="BH83" s="145">
        <f>IF(N83="sníž. přenesená",J83,0)</f>
        <v>0</v>
      </c>
      <c r="BI83" s="145">
        <f>IF(N83="nulová",J83,0)</f>
        <v>0</v>
      </c>
      <c r="BJ83" s="15" t="s">
        <v>77</v>
      </c>
      <c r="BK83" s="145">
        <f>ROUND(I83*H83,2)</f>
        <v>0</v>
      </c>
      <c r="BL83" s="15" t="s">
        <v>110</v>
      </c>
      <c r="BM83" s="144" t="s">
        <v>119</v>
      </c>
    </row>
    <row r="84" spans="1:65" s="2" customFormat="1" ht="19.2">
      <c r="A84" s="30"/>
      <c r="B84" s="31"/>
      <c r="C84" s="30"/>
      <c r="D84" s="146" t="s">
        <v>112</v>
      </c>
      <c r="E84" s="30"/>
      <c r="F84" s="147" t="s">
        <v>120</v>
      </c>
      <c r="G84" s="30"/>
      <c r="H84" s="30"/>
      <c r="I84" s="148"/>
      <c r="J84" s="30"/>
      <c r="K84" s="30"/>
      <c r="L84" s="31"/>
      <c r="M84" s="149"/>
      <c r="N84" s="150"/>
      <c r="O84" s="51"/>
      <c r="P84" s="51"/>
      <c r="Q84" s="51"/>
      <c r="R84" s="51"/>
      <c r="S84" s="51"/>
      <c r="T84" s="52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T84" s="15" t="s">
        <v>112</v>
      </c>
      <c r="AU84" s="15" t="s">
        <v>79</v>
      </c>
    </row>
    <row r="85" spans="1:65" s="13" customFormat="1" ht="10.199999999999999">
      <c r="B85" s="151"/>
      <c r="D85" s="146" t="s">
        <v>114</v>
      </c>
      <c r="E85" s="152" t="s">
        <v>3</v>
      </c>
      <c r="F85" s="153" t="s">
        <v>77</v>
      </c>
      <c r="H85" s="154">
        <v>1</v>
      </c>
      <c r="I85" s="155"/>
      <c r="L85" s="151"/>
      <c r="M85" s="159"/>
      <c r="N85" s="160"/>
      <c r="O85" s="160"/>
      <c r="P85" s="160"/>
      <c r="Q85" s="160"/>
      <c r="R85" s="160"/>
      <c r="S85" s="160"/>
      <c r="T85" s="161"/>
      <c r="AT85" s="152" t="s">
        <v>114</v>
      </c>
      <c r="AU85" s="152" t="s">
        <v>79</v>
      </c>
      <c r="AV85" s="13" t="s">
        <v>79</v>
      </c>
      <c r="AW85" s="13" t="s">
        <v>31</v>
      </c>
      <c r="AX85" s="13" t="s">
        <v>77</v>
      </c>
      <c r="AY85" s="152" t="s">
        <v>103</v>
      </c>
    </row>
    <row r="86" spans="1:65" s="2" customFormat="1" ht="6.9" customHeight="1">
      <c r="A86" s="30"/>
      <c r="B86" s="40"/>
      <c r="C86" s="41"/>
      <c r="D86" s="41"/>
      <c r="E86" s="41"/>
      <c r="F86" s="41"/>
      <c r="G86" s="41"/>
      <c r="H86" s="41"/>
      <c r="I86" s="41"/>
      <c r="J86" s="41"/>
      <c r="K86" s="41"/>
      <c r="L86" s="31"/>
      <c r="M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</row>
  </sheetData>
  <autoFilter ref="C75:K85"/>
  <mergeCells count="6">
    <mergeCell ref="L2:V2"/>
    <mergeCell ref="E7:H7"/>
    <mergeCell ref="E16:H16"/>
    <mergeCell ref="E25:H25"/>
    <mergeCell ref="E46:H46"/>
    <mergeCell ref="E68:H68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4</vt:i4>
      </vt:variant>
    </vt:vector>
  </HeadingPairs>
  <TitlesOfParts>
    <vt:vector size="6" baseType="lpstr">
      <vt:lpstr>Rekapitulace stavby</vt:lpstr>
      <vt:lpstr>2026_a - Výstavba hudební...</vt:lpstr>
      <vt:lpstr>'2026_a - Výstavba hudební...'!Názvy_tisku</vt:lpstr>
      <vt:lpstr>'Rekapitulace stavby'!Názvy_tisku</vt:lpstr>
      <vt:lpstr>'2026_a - Výstavba hudební...'!Oblast_tisku</vt:lpstr>
      <vt:lpstr>'Rekapitulace stavby'!Oblast_tisku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Václav Rajn</dc:creator>
  <cp:lastModifiedBy>Vlastnik</cp:lastModifiedBy>
  <dcterms:created xsi:type="dcterms:W3CDTF">2026-01-12T11:51:16Z</dcterms:created>
  <dcterms:modified xsi:type="dcterms:W3CDTF">2026-01-14T17:49:13Z</dcterms:modified>
</cp:coreProperties>
</file>